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Korisnik\Desktop\FINANCIJSKI PLANOVI\REBALANS 2023\novo\"/>
    </mc:Choice>
  </mc:AlternateContent>
  <bookViews>
    <workbookView xWindow="0" yWindow="0" windowWidth="23040" windowHeight="10452"/>
  </bookViews>
  <sheets>
    <sheet name="SAŽETAK" sheetId="10" r:id="rId1"/>
    <sheet name=" Račun prihoda i rashoda" sheetId="3" r:id="rId2"/>
    <sheet name="Prihodi i rashodi po izvorima" sheetId="8" r:id="rId3"/>
    <sheet name="Rashodi prema funkcijskoj kl" sheetId="5" r:id="rId4"/>
    <sheet name="Račun financiranja" sheetId="6" r:id="rId5"/>
    <sheet name="Račun financiranja po izvorima" sheetId="9" r:id="rId6"/>
    <sheet name="POSEBNI DIO" sheetId="7" r:id="rId7"/>
    <sheet name="POSEBNI DIO -5 razina " sheetId="2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3" l="1"/>
  <c r="E24" i="7"/>
  <c r="D112" i="7"/>
  <c r="C112" i="7"/>
  <c r="E112" i="7"/>
  <c r="E113" i="7"/>
  <c r="D113" i="7"/>
  <c r="C113" i="7"/>
  <c r="F115" i="7"/>
  <c r="F114" i="7"/>
  <c r="D114" i="7"/>
  <c r="E87" i="7" l="1"/>
  <c r="H58" i="8" l="1"/>
  <c r="F50" i="7" l="1"/>
  <c r="D50" i="7"/>
  <c r="F66" i="7"/>
  <c r="F67" i="7"/>
  <c r="D66" i="7"/>
  <c r="D67" i="7"/>
  <c r="F28" i="7"/>
  <c r="F29" i="7"/>
  <c r="F31" i="7"/>
  <c r="F32" i="7"/>
  <c r="F35" i="7"/>
  <c r="F36" i="7"/>
  <c r="F37" i="7"/>
  <c r="F38" i="7"/>
  <c r="F39" i="7"/>
  <c r="F40" i="7"/>
  <c r="F41" i="7"/>
  <c r="F42" i="7"/>
  <c r="F43" i="7"/>
  <c r="F44" i="7"/>
  <c r="F45" i="7"/>
  <c r="F46" i="7"/>
  <c r="F47" i="7"/>
  <c r="F48" i="7"/>
  <c r="F49" i="7"/>
  <c r="F51" i="7"/>
  <c r="F52" i="7"/>
  <c r="F53" i="7"/>
  <c r="F54" i="7"/>
  <c r="F55" i="7"/>
  <c r="F56" i="7"/>
  <c r="F57" i="7"/>
  <c r="F58" i="7"/>
  <c r="F59" i="7"/>
  <c r="F60" i="7"/>
  <c r="F61" i="7"/>
  <c r="F62" i="7"/>
  <c r="F63" i="7"/>
  <c r="F64" i="7"/>
  <c r="F65" i="7"/>
  <c r="F68" i="7"/>
  <c r="F69" i="7"/>
  <c r="F70" i="7"/>
  <c r="F71" i="7"/>
  <c r="F72" i="7"/>
  <c r="F73" i="7"/>
  <c r="F74" i="7"/>
  <c r="F75" i="7"/>
  <c r="F76" i="7"/>
  <c r="F77" i="7"/>
  <c r="F78" i="7"/>
  <c r="F79" i="7"/>
  <c r="F80" i="7"/>
  <c r="F81" i="7"/>
  <c r="F82" i="7"/>
  <c r="F83" i="7"/>
  <c r="F84" i="7"/>
  <c r="F85" i="7"/>
  <c r="F86" i="7"/>
  <c r="F88" i="7"/>
  <c r="F89" i="7"/>
  <c r="F90" i="7"/>
  <c r="F91" i="7"/>
  <c r="F92" i="7"/>
  <c r="F93" i="7"/>
  <c r="F94" i="7"/>
  <c r="F95" i="7"/>
  <c r="F96" i="7"/>
  <c r="F97" i="7"/>
  <c r="F98" i="7"/>
  <c r="F99" i="7"/>
  <c r="F100" i="7"/>
  <c r="F101" i="7"/>
  <c r="F102" i="7"/>
  <c r="F103" i="7"/>
  <c r="F104" i="7"/>
  <c r="F105" i="7"/>
  <c r="F106" i="7"/>
  <c r="F108" i="7"/>
  <c r="F109" i="7"/>
  <c r="F110" i="7"/>
  <c r="F111" i="7"/>
  <c r="F117" i="7"/>
  <c r="F118" i="7"/>
  <c r="F119" i="7"/>
  <c r="F120" i="7"/>
  <c r="F121" i="7"/>
  <c r="F122" i="7"/>
  <c r="F123" i="7"/>
  <c r="F124" i="7"/>
  <c r="F125" i="7"/>
  <c r="F126" i="7"/>
  <c r="F127" i="7"/>
  <c r="F128" i="7"/>
  <c r="F129" i="7"/>
  <c r="F133" i="7"/>
  <c r="F134" i="7"/>
  <c r="F135" i="7"/>
  <c r="F136" i="7"/>
  <c r="D28" i="7"/>
  <c r="D29" i="7"/>
  <c r="D31" i="7"/>
  <c r="D32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8" i="7"/>
  <c r="D89" i="7"/>
  <c r="D90" i="7"/>
  <c r="D91" i="7"/>
  <c r="D92" i="7"/>
  <c r="D93" i="7"/>
  <c r="D94" i="7"/>
  <c r="D97" i="7"/>
  <c r="D98" i="7"/>
  <c r="D99" i="7"/>
  <c r="D100" i="7"/>
  <c r="D101" i="7"/>
  <c r="D102" i="7"/>
  <c r="D103" i="7"/>
  <c r="D104" i="7"/>
  <c r="D105" i="7"/>
  <c r="D106" i="7"/>
  <c r="D108" i="7"/>
  <c r="D109" i="7"/>
  <c r="D110" i="7"/>
  <c r="D111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3" i="7"/>
  <c r="D134" i="7"/>
  <c r="D135" i="7"/>
  <c r="D136" i="7"/>
  <c r="E12" i="5"/>
  <c r="E13" i="5"/>
  <c r="E14" i="5"/>
  <c r="E11" i="5"/>
  <c r="C12" i="5"/>
  <c r="C13" i="5"/>
  <c r="C14" i="5"/>
  <c r="C11" i="5"/>
  <c r="E68" i="8"/>
  <c r="G68" i="8"/>
  <c r="H35" i="8"/>
  <c r="F34" i="8"/>
  <c r="H46" i="8"/>
  <c r="H47" i="8"/>
  <c r="H49" i="8"/>
  <c r="H50" i="8"/>
  <c r="H51" i="8"/>
  <c r="H52" i="8"/>
  <c r="H53" i="8"/>
  <c r="H54" i="8"/>
  <c r="H56" i="8"/>
  <c r="H57" i="8"/>
  <c r="H59" i="8"/>
  <c r="H61" i="8"/>
  <c r="H63" i="8"/>
  <c r="H66" i="8"/>
  <c r="H73" i="8"/>
  <c r="H74" i="8"/>
  <c r="H75" i="8"/>
  <c r="H76" i="8"/>
  <c r="H77" i="8"/>
  <c r="F46" i="8"/>
  <c r="F47" i="8"/>
  <c r="F49" i="8"/>
  <c r="F50" i="8"/>
  <c r="F51" i="8"/>
  <c r="F52" i="8"/>
  <c r="F53" i="8"/>
  <c r="F54" i="8"/>
  <c r="F55" i="8"/>
  <c r="F56" i="8"/>
  <c r="F57" i="8"/>
  <c r="F59" i="8"/>
  <c r="F61" i="8"/>
  <c r="F62" i="8"/>
  <c r="F63" i="8"/>
  <c r="F65" i="8"/>
  <c r="F66" i="8"/>
  <c r="F69" i="8"/>
  <c r="F68" i="8" s="1"/>
  <c r="F70" i="8"/>
  <c r="F73" i="8"/>
  <c r="F74" i="8"/>
  <c r="F75" i="8"/>
  <c r="F76" i="8"/>
  <c r="F77" i="8"/>
  <c r="F78" i="8"/>
  <c r="F14" i="8"/>
  <c r="F15" i="8"/>
  <c r="F17" i="8"/>
  <c r="F19" i="8"/>
  <c r="F21" i="8"/>
  <c r="F22" i="8"/>
  <c r="F23" i="8"/>
  <c r="F25" i="8"/>
  <c r="F26" i="8"/>
  <c r="F32" i="8"/>
  <c r="F33" i="8"/>
  <c r="F35" i="8"/>
  <c r="H14" i="8"/>
  <c r="H15" i="8"/>
  <c r="H19" i="8"/>
  <c r="H21" i="8"/>
  <c r="H22" i="8"/>
  <c r="H23" i="8"/>
  <c r="H25" i="8"/>
  <c r="H26" i="8"/>
  <c r="H32" i="8"/>
  <c r="H33" i="8"/>
  <c r="F28" i="3"/>
  <c r="G28" i="3" s="1"/>
  <c r="G33" i="3"/>
  <c r="E33" i="3"/>
  <c r="E29" i="3"/>
  <c r="E30" i="3"/>
  <c r="E31" i="3"/>
  <c r="E32" i="3"/>
  <c r="E35" i="3"/>
  <c r="E28" i="3"/>
  <c r="G29" i="3"/>
  <c r="G30" i="3"/>
  <c r="G31" i="3"/>
  <c r="G32" i="3"/>
  <c r="G35" i="3"/>
  <c r="E14" i="3"/>
  <c r="E15" i="3"/>
  <c r="E16" i="3"/>
  <c r="E17" i="3"/>
  <c r="E18" i="3"/>
  <c r="E20" i="3"/>
  <c r="G14" i="3"/>
  <c r="G16" i="3"/>
  <c r="G17" i="3"/>
  <c r="G18" i="3"/>
  <c r="G20" i="3"/>
  <c r="I10" i="10"/>
  <c r="I13" i="10"/>
  <c r="I14" i="10"/>
  <c r="H12" i="10"/>
  <c r="I12" i="10" s="1"/>
  <c r="G14" i="10" l="1"/>
  <c r="D12" i="3"/>
  <c r="D13" i="3"/>
  <c r="G13" i="10" l="1"/>
  <c r="D34" i="3"/>
  <c r="F34" i="3"/>
  <c r="E34" i="3" s="1"/>
  <c r="G34" i="3" l="1"/>
  <c r="G12" i="10"/>
  <c r="D28" i="3"/>
  <c r="D27" i="3" s="1"/>
  <c r="E27" i="3"/>
  <c r="F27" i="3"/>
  <c r="G72" i="8"/>
  <c r="E72" i="8"/>
  <c r="E71" i="8" s="1"/>
  <c r="G64" i="8"/>
  <c r="E64" i="8"/>
  <c r="G60" i="8"/>
  <c r="E60" i="8"/>
  <c r="G48" i="8"/>
  <c r="G44" i="8" s="1"/>
  <c r="E48" i="8"/>
  <c r="G45" i="8"/>
  <c r="E45" i="8"/>
  <c r="G31" i="8"/>
  <c r="E31" i="8"/>
  <c r="G24" i="8"/>
  <c r="E24" i="8"/>
  <c r="G20" i="8"/>
  <c r="E20" i="8"/>
  <c r="G18" i="8"/>
  <c r="E18" i="8"/>
  <c r="G16" i="8"/>
  <c r="E16" i="8"/>
  <c r="G13" i="8"/>
  <c r="E13" i="8"/>
  <c r="E12" i="8" s="1"/>
  <c r="G43" i="8" l="1"/>
  <c r="E11" i="8"/>
  <c r="H45" i="8"/>
  <c r="F45" i="8"/>
  <c r="F60" i="8"/>
  <c r="H60" i="8"/>
  <c r="G71" i="8"/>
  <c r="H72" i="8"/>
  <c r="F72" i="8"/>
  <c r="H48" i="8"/>
  <c r="F48" i="8"/>
  <c r="F64" i="8"/>
  <c r="H64" i="8"/>
  <c r="F31" i="8"/>
  <c r="H31" i="8"/>
  <c r="H24" i="8"/>
  <c r="F24" i="8"/>
  <c r="F20" i="8"/>
  <c r="H20" i="8"/>
  <c r="H18" i="8"/>
  <c r="F18" i="8"/>
  <c r="F16" i="8"/>
  <c r="H13" i="8"/>
  <c r="F13" i="8"/>
  <c r="G12" i="8"/>
  <c r="G27" i="3"/>
  <c r="G10" i="10"/>
  <c r="G11" i="10"/>
  <c r="E44" i="8"/>
  <c r="E43" i="8" s="1"/>
  <c r="H44" i="8" l="1"/>
  <c r="F44" i="8"/>
  <c r="H71" i="8"/>
  <c r="F71" i="8"/>
  <c r="G11" i="8"/>
  <c r="F12" i="8"/>
  <c r="H12" i="8"/>
  <c r="C87" i="7"/>
  <c r="E116" i="7"/>
  <c r="C116" i="7"/>
  <c r="F112" i="7" l="1"/>
  <c r="F116" i="7"/>
  <c r="D116" i="7"/>
  <c r="D87" i="7"/>
  <c r="F87" i="7"/>
  <c r="H43" i="8"/>
  <c r="F43" i="8"/>
  <c r="H11" i="8"/>
  <c r="F11" i="8"/>
  <c r="E34" i="7"/>
  <c r="C34" i="7"/>
  <c r="E30" i="7"/>
  <c r="C30" i="7"/>
  <c r="E27" i="7"/>
  <c r="C27" i="7"/>
  <c r="C26" i="7" s="1"/>
  <c r="C25" i="7" s="1"/>
  <c r="E132" i="7"/>
  <c r="C132" i="7"/>
  <c r="C131" i="7" s="1"/>
  <c r="C130" i="7" s="1"/>
  <c r="C107" i="7"/>
  <c r="E107" i="7"/>
  <c r="C24" i="7" l="1"/>
  <c r="C33" i="7"/>
  <c r="D34" i="7"/>
  <c r="F34" i="7"/>
  <c r="E33" i="7"/>
  <c r="F107" i="7"/>
  <c r="D107" i="7"/>
  <c r="D30" i="7"/>
  <c r="F30" i="7"/>
  <c r="E131" i="7"/>
  <c r="E130" i="7" s="1"/>
  <c r="D132" i="7"/>
  <c r="F132" i="7"/>
  <c r="E26" i="7"/>
  <c r="D27" i="7"/>
  <c r="F27" i="7"/>
  <c r="F35" i="10"/>
  <c r="F38" i="10" s="1"/>
  <c r="G35" i="10" s="1"/>
  <c r="G38" i="10" s="1"/>
  <c r="H35" i="10" s="1"/>
  <c r="H38" i="10" s="1"/>
  <c r="I35" i="10" s="1"/>
  <c r="I38" i="10" s="1"/>
  <c r="I22" i="10"/>
  <c r="H22" i="10"/>
  <c r="G22" i="10"/>
  <c r="F22" i="10"/>
  <c r="F12" i="10"/>
  <c r="H9" i="10"/>
  <c r="F9" i="10"/>
  <c r="F33" i="7" l="1"/>
  <c r="D33" i="7"/>
  <c r="D131" i="7"/>
  <c r="F131" i="7"/>
  <c r="E25" i="7"/>
  <c r="D26" i="7"/>
  <c r="F26" i="7"/>
  <c r="H15" i="10"/>
  <c r="I15" i="10" s="1"/>
  <c r="I9" i="10"/>
  <c r="G9" i="10"/>
  <c r="F15" i="10"/>
  <c r="F130" i="7" l="1"/>
  <c r="D130" i="7"/>
  <c r="F25" i="7"/>
  <c r="D25" i="7"/>
  <c r="D24" i="7"/>
  <c r="F24" i="7"/>
  <c r="H23" i="10"/>
  <c r="I23" i="10"/>
  <c r="I30" i="10" s="1"/>
  <c r="G15" i="10"/>
  <c r="G23" i="10" s="1"/>
  <c r="F23" i="10"/>
  <c r="F113" i="7"/>
  <c r="G13" i="3"/>
  <c r="E13" i="3"/>
  <c r="F12" i="3"/>
  <c r="G12" i="3" s="1"/>
  <c r="E12" i="3"/>
</calcChain>
</file>

<file path=xl/sharedStrings.xml><?xml version="1.0" encoding="utf-8"?>
<sst xmlns="http://schemas.openxmlformats.org/spreadsheetml/2006/main" count="1183" uniqueCount="439">
  <si>
    <t>PRIHODI UKUPNO</t>
  </si>
  <si>
    <t>RASHODI UKUPNO</t>
  </si>
  <si>
    <t>NETO FINANCIRANJE</t>
  </si>
  <si>
    <t>Naziv prihoda</t>
  </si>
  <si>
    <t xml:space="preserve">A. RAČUN PRIHODA I RASHODA </t>
  </si>
  <si>
    <t>Razred</t>
  </si>
  <si>
    <t>Skupina</t>
  </si>
  <si>
    <t>Prihodi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</si>
  <si>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</si>
  <si>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</si>
  <si>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</si>
  <si>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</si>
  <si>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</si>
  <si>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</si>
  <si>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</si>
  <si>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</si>
  <si>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</si>
  <si>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</si>
  <si>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</si>
  <si>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</si>
  <si>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</si>
  <si>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</si>
  <si>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</si>
  <si>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</si>
  <si>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</si>
  <si>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</si>
  <si>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</si>
  <si>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</si>
  <si>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</si>
  <si>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Plan 2023.</t>
  </si>
  <si>
    <t>EUR</t>
  </si>
  <si>
    <t>* Napomena: Iznosi u stupcima Izvršenje 2022. preračunavaju se iz kuna u eure prema fiksnom tečaju konverzije (1 EUR=7,53450 kuna) i po pravilima za preračunavanje i zaokruživanje.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</si>
  <si>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</si>
  <si>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</si>
  <si>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</si>
  <si>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</si>
  <si>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</si>
  <si>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</si>
  <si>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POSLOVANJA PREMA EKONOMSKOJ KLASIFIKACIJI</t>
  </si>
  <si>
    <t>PRIHODI POSLOVANJA PREMA IZVORIMA FINANCIRANJA</t>
  </si>
  <si>
    <t>Brojčana oznaka i naziv</t>
  </si>
  <si>
    <t>1 Opći prihodi i primici</t>
  </si>
  <si>
    <t xml:space="preserve">  11 Opći prihodi i primici</t>
  </si>
  <si>
    <t>3 Vlastiti prihodi</t>
  </si>
  <si>
    <t xml:space="preserve">  31 Vlastiti prihodi</t>
  </si>
  <si>
    <t>B. RAČUN FINANCIRANJA PREMA EKONOMSKOJ KLASIFIKACIJI</t>
  </si>
  <si>
    <t>B. RAČUN FINANCIRANJA PREMA IZVORIMA FINANCIRANJA</t>
  </si>
  <si>
    <t>PRIMICI UKUPNO</t>
  </si>
  <si>
    <t>8 Namjenski primici od zaduživanja</t>
  </si>
  <si>
    <t xml:space="preserve">  81 Namjenski primici od zaduživanja</t>
  </si>
  <si>
    <t>IZDACI UKUPNO</t>
  </si>
  <si>
    <t>D) VIŠEGODIŠNJI PLAN URAVNOTEŽENJA</t>
  </si>
  <si>
    <t>RAZLIKA - VIŠAK / MANJAK</t>
  </si>
  <si>
    <t>VIŠAK / MANJAK + NETO FINANCIRANJE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</si>
  <si>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</si>
  <si>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</si>
  <si>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</si>
  <si>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IZ PRETHODNE(IH) GODINE KOJI ĆE SE RASPOREDITI / POKRITI</t>
  </si>
  <si>
    <t>VIŠAK / MANJAK TEKUĆE GODINE</t>
  </si>
  <si>
    <t>DECENTRALIZIRANE FUN.-MINIMALNI FIN.STANDARD</t>
  </si>
  <si>
    <t>REDOVNA PROGRAMSKA DJELATNOST OSNOVNIH ŠKOLA</t>
  </si>
  <si>
    <t>Izvor 1.2.1.</t>
  </si>
  <si>
    <t>POREZNI PRIHODI ZA DECENTRALIZIRANE FUNKCIJE</t>
  </si>
  <si>
    <t>Financijski rashodi</t>
  </si>
  <si>
    <t>KAPITALNA ULAGANJA U OPREMU - DECENTR.SREDSTVA/1500kn po razrednom odjelu</t>
  </si>
  <si>
    <t>ŠIRE JAVNE POTREBE-IZNAD MINIMALNOG STANDARDA</t>
  </si>
  <si>
    <t>Izvor 1.1.1.</t>
  </si>
  <si>
    <t>PRIHODI OD GRADA/PLAN ŠKOLE</t>
  </si>
  <si>
    <t>Izvor 4.3.1.</t>
  </si>
  <si>
    <t>Rezultat poslovanja</t>
  </si>
  <si>
    <t>IZVANNASTAVNE I IZVANŠKOLSKE AKTIVNOSTI</t>
  </si>
  <si>
    <t>PRIHODI OD GRADA-PLAN ŠKOLA KLUBOVI MLADIH TEHNIČARA,…</t>
  </si>
  <si>
    <t>Izvor 3.1.1.</t>
  </si>
  <si>
    <t>VLASTITI PRIHODI-PK</t>
  </si>
  <si>
    <t>PRIHODI ZA POSEBNE NAMJENE-PK</t>
  </si>
  <si>
    <t>Izvor 5.3.1.</t>
  </si>
  <si>
    <t>POMOĆI IZ DRŽAVNOG PRORAČUNA-PK</t>
  </si>
  <si>
    <t>Izvor 5.4.1.</t>
  </si>
  <si>
    <t>POMOĆI IZ ŽUPANIJSKOG PRORAČUNA-PK</t>
  </si>
  <si>
    <t>Izvor 6.1.1.</t>
  </si>
  <si>
    <t>DONACIJE-PK</t>
  </si>
  <si>
    <t>PRIHODI OD GRADA</t>
  </si>
  <si>
    <t>NABAVKA UDŽENIKA I PRIBORA</t>
  </si>
  <si>
    <t>Naknade građanima i kućanstvima na temelju osiguranja i druge naknade</t>
  </si>
  <si>
    <t>OSIGURANJE UČENIKA OSNOVNIH ŠKOLA</t>
  </si>
  <si>
    <t>DIOKLECIJANOVA ŠKRINJICA</t>
  </si>
  <si>
    <t>PROMETNI ODGOJ I SIGURNOST U PROMETU-POLIGON</t>
  </si>
  <si>
    <t>PRIHODI OD GRADA-plan škola</t>
  </si>
  <si>
    <t>PROJEKT E-ŠKOLE</t>
  </si>
  <si>
    <t>PRIHODI OD GRADA/ plan škole</t>
  </si>
  <si>
    <t>KAPITALNA ULAGANJA U OŠ - IZNAD STANDARDA</t>
  </si>
  <si>
    <t>NABAVKA ŠKOLSKE LEKTIRE</t>
  </si>
  <si>
    <t>RASHODI ZA ZAPOSLENE U OSNOVNIM ŠKOLAMA</t>
  </si>
  <si>
    <t>RASHODI ZA ZAPOSLENE</t>
  </si>
  <si>
    <t>Glava 10301</t>
  </si>
  <si>
    <t>PK-OSNOVNA ŠKOLA: STOBREČ (16213)</t>
  </si>
  <si>
    <t>Program 3200</t>
  </si>
  <si>
    <t>Aktivnost S023200A320001</t>
  </si>
  <si>
    <t>Aktivnost S023200K320001</t>
  </si>
  <si>
    <t>Program 3201</t>
  </si>
  <si>
    <t>Aktivnost S023201A320102</t>
  </si>
  <si>
    <t>Aktivnost S023201A320105</t>
  </si>
  <si>
    <t>Aktivnost S023201A320106</t>
  </si>
  <si>
    <t>Aktivnost S023201A320107</t>
  </si>
  <si>
    <t>BLAGO NAŠEG MARJANA</t>
  </si>
  <si>
    <t>Aktivnost S023201A320108</t>
  </si>
  <si>
    <t>MALA SPLITSKA DEBATA</t>
  </si>
  <si>
    <t>Aktivnost S023201A320111</t>
  </si>
  <si>
    <t>HITNE INTERVENCIJE - LOM STAKALA</t>
  </si>
  <si>
    <t>Aktivnost S023201A320113</t>
  </si>
  <si>
    <t>Aktivnost S023201A320114</t>
  </si>
  <si>
    <t>VLASTITA I NAMJENSKA SREDSTVA OŠ</t>
  </si>
  <si>
    <t>VLASTITI PRIHODI - PK</t>
  </si>
  <si>
    <t>Knjige</t>
  </si>
  <si>
    <t>Aktivnost S023201A320116</t>
  </si>
  <si>
    <t>S POMOĆNIKOM MOGU BOLJE 6-EU</t>
  </si>
  <si>
    <t>S POMOĆNIKOM MOGU BOLJE 5-EU</t>
  </si>
  <si>
    <t>Aktivnost S023201T320111</t>
  </si>
  <si>
    <t>Aktivnost S023201T320107</t>
  </si>
  <si>
    <t>PREHRANA UČENIKA</t>
  </si>
  <si>
    <t>Program S023202</t>
  </si>
  <si>
    <t>Aktivnost S023202K320250</t>
  </si>
  <si>
    <t>Aktivnost S023201T320105</t>
  </si>
  <si>
    <t>Aktivnost S023201A320104</t>
  </si>
  <si>
    <t>Program S023203</t>
  </si>
  <si>
    <t>Aktivnost S023203A320301</t>
  </si>
  <si>
    <t>Izvor</t>
  </si>
  <si>
    <t>Plan za 2023.</t>
  </si>
  <si>
    <t>5.3.1.</t>
  </si>
  <si>
    <t>Pomoći iz državnog proračuna</t>
  </si>
  <si>
    <t>5.4.1.</t>
  </si>
  <si>
    <t>Pomoći iz županijskog proračuna</t>
  </si>
  <si>
    <t>Prihodi od imovine</t>
  </si>
  <si>
    <t>3.1.1.</t>
  </si>
  <si>
    <t xml:space="preserve">Prihodi od kamata </t>
  </si>
  <si>
    <t>Ostali nespomenuti prihodi</t>
  </si>
  <si>
    <t>4.3.1.</t>
  </si>
  <si>
    <t>Prihodi od prodaje proizvoda i robe, te pruženih usluga</t>
  </si>
  <si>
    <t>6.1.1.</t>
  </si>
  <si>
    <t>Prihodi od donacija</t>
  </si>
  <si>
    <t>1.2.1.</t>
  </si>
  <si>
    <t>1.1.1.</t>
  </si>
  <si>
    <t>RASHODI POSLOVANJA</t>
  </si>
  <si>
    <t>3+4</t>
  </si>
  <si>
    <t>Rashodi za pomoćnike EU</t>
  </si>
  <si>
    <t>Rashodi od drž.proračuna</t>
  </si>
  <si>
    <t>UKUPNO</t>
  </si>
  <si>
    <t>93 VLASTITI PH -VIŠAK</t>
  </si>
  <si>
    <t>94 PH ZA POS.NAMJENE-VIŠAK</t>
  </si>
  <si>
    <t>96 VIŠAK OD DONACIJA</t>
  </si>
  <si>
    <t>09 OBRAZOVANJE</t>
  </si>
  <si>
    <t>091 Predškolsko i osnovno obrazovanje</t>
  </si>
  <si>
    <t>0912 Osnovno obrazovanje</t>
  </si>
  <si>
    <t>VIŠAK / MANJAK IZ PRETHODNE (IH) GODINE KOJI ĆE SE RASPOREDITI/ POKRITI</t>
  </si>
  <si>
    <t>Ravnateljica:</t>
  </si>
  <si>
    <t>___________________</t>
  </si>
  <si>
    <t>Marina Baćak, prof.</t>
  </si>
  <si>
    <t>Povećanje / smanjenje iznosa</t>
  </si>
  <si>
    <t>I. Izmjena plana 2023.g.</t>
  </si>
  <si>
    <t>Indeks 4=(3/1*100)-100   %</t>
  </si>
  <si>
    <t>REBALANS 2023.g. IZMJENA I DOPUNA PRORAČUNA OŠ STOBREČ ZA 2023.g.</t>
  </si>
  <si>
    <t>Ostali rashodi</t>
  </si>
  <si>
    <t>REBALANS 2023.g.</t>
  </si>
  <si>
    <t>PLAN 2023. (1)</t>
  </si>
  <si>
    <t>Povećanje / smanjenje iznosa  (2)</t>
  </si>
  <si>
    <t>I. Izmjena plana 2023.g.  (3)</t>
  </si>
  <si>
    <t>Indeks 4=(3/1*100)-100   %  (4)</t>
  </si>
  <si>
    <t>Prihod od grada</t>
  </si>
  <si>
    <t>Pozicija</t>
  </si>
  <si>
    <t>Planirano</t>
  </si>
  <si>
    <t>Promjena iznos</t>
  </si>
  <si>
    <t>Novi iznos</t>
  </si>
  <si>
    <t>SVEUKUPNO RASHODI</t>
  </si>
  <si>
    <t>Razdjel 103</t>
  </si>
  <si>
    <t>UPRAVNI ODJEL ZA DRUŠTVENE DJELATNOSTI</t>
  </si>
  <si>
    <t>ODSJEK ZA ODGOJ, OBRAZOVANJE, ZNANOST I TEHNIČKU KULTURU</t>
  </si>
  <si>
    <t>Proračunski korisnik 1030116213</t>
  </si>
  <si>
    <t>OŠ STOBREČ</t>
  </si>
  <si>
    <t>Glavni program S02</t>
  </si>
  <si>
    <t>OSNOVNO ŠKOLSKO OBRAZOVANJE</t>
  </si>
  <si>
    <t>Program S023200</t>
  </si>
  <si>
    <t>DECENTRALIZIRANE FUNKCIJE - MINIMALNI FINANCIJSKI STANDARD</t>
  </si>
  <si>
    <t>PRIHODI ZA DECENTRALIZIRANE FUNKCIJE-PK</t>
  </si>
  <si>
    <t>Funkcijska 0912</t>
  </si>
  <si>
    <t>Osnovno obrazovanje</t>
  </si>
  <si>
    <t>3</t>
  </si>
  <si>
    <t>32</t>
  </si>
  <si>
    <t>321</t>
  </si>
  <si>
    <t>Naknade troškova zaposlenima</t>
  </si>
  <si>
    <t>3211</t>
  </si>
  <si>
    <t>Službena putovanja</t>
  </si>
  <si>
    <t>32111</t>
  </si>
  <si>
    <t>Dnevnice za službeni put u zemlji</t>
  </si>
  <si>
    <t>32113</t>
  </si>
  <si>
    <t>Naknade za smještaj na službenom putu u zemlji</t>
  </si>
  <si>
    <t>32115</t>
  </si>
  <si>
    <t>Naknade za prijevoz na službenom putu u zemlji</t>
  </si>
  <si>
    <t>3213</t>
  </si>
  <si>
    <t>Stručno usavršavanje zaposlenika</t>
  </si>
  <si>
    <t>32131</t>
  </si>
  <si>
    <t>Seminari, savjetovanja i simpoziji</t>
  </si>
  <si>
    <t>32132</t>
  </si>
  <si>
    <t>Tečajevi i stručni ispiti</t>
  </si>
  <si>
    <t>3214</t>
  </si>
  <si>
    <t>Ostale naknade troškova zaposlenima</t>
  </si>
  <si>
    <t>32141</t>
  </si>
  <si>
    <t>Naknada za korištenje privatnog automobila u službene svrhe</t>
  </si>
  <si>
    <t>322</t>
  </si>
  <si>
    <t>Rashodi za materijal i energiju</t>
  </si>
  <si>
    <t>3221</t>
  </si>
  <si>
    <t>Uredski materijal i ostali materijalni rashodi</t>
  </si>
  <si>
    <t>32211</t>
  </si>
  <si>
    <t>Uredski materijal</t>
  </si>
  <si>
    <t>32212</t>
  </si>
  <si>
    <t>Literatura (publikacije, časopisi, glasila, knjige i ostalo)</t>
  </si>
  <si>
    <t>32213</t>
  </si>
  <si>
    <t>Arhivski materijal</t>
  </si>
  <si>
    <t>32214</t>
  </si>
  <si>
    <t>Materijal i sredstva za čišćenje i održavanje</t>
  </si>
  <si>
    <t>32216</t>
  </si>
  <si>
    <t>Materijal za higijenske potrebe i njegu</t>
  </si>
  <si>
    <t>32219</t>
  </si>
  <si>
    <t>Ostali materijal za potrebe redovnog poslovanja</t>
  </si>
  <si>
    <t>3222</t>
  </si>
  <si>
    <t>Materijal i sirovine</t>
  </si>
  <si>
    <t>32224</t>
  </si>
  <si>
    <t>Namirnice</t>
  </si>
  <si>
    <t>3223</t>
  </si>
  <si>
    <t>Energija</t>
  </si>
  <si>
    <t>32231</t>
  </si>
  <si>
    <t>Električna energija</t>
  </si>
  <si>
    <t>32234</t>
  </si>
  <si>
    <t>Motorni benzin i dizel gorivo</t>
  </si>
  <si>
    <t>32239</t>
  </si>
  <si>
    <t>Ostali materijali za proizvodnju energije (ugljen, drva, teško ulje)</t>
  </si>
  <si>
    <t>3224</t>
  </si>
  <si>
    <t>Materijal i dijelovi za tekuće i investicijsko održavanje</t>
  </si>
  <si>
    <t>32241</t>
  </si>
  <si>
    <t>Materijal i dijelovi za tekuće i investicijsko održavanje građevinskih objekata</t>
  </si>
  <si>
    <t>32244</t>
  </si>
  <si>
    <t>Ostali materijal i dijelovi za tekuće i investicijsko održavanje</t>
  </si>
  <si>
    <t>3225</t>
  </si>
  <si>
    <t>Sitni inventar i auto gume</t>
  </si>
  <si>
    <t>32251</t>
  </si>
  <si>
    <t>Sitni inventar</t>
  </si>
  <si>
    <t>3227</t>
  </si>
  <si>
    <t>Službena, radna i zaštitna odjeća i obuća</t>
  </si>
  <si>
    <t>32271</t>
  </si>
  <si>
    <t>323</t>
  </si>
  <si>
    <t>Rashodi za usluge</t>
  </si>
  <si>
    <t>3231</t>
  </si>
  <si>
    <t>Usluge telefona, pošte i prijevoza</t>
  </si>
  <si>
    <t>32311</t>
  </si>
  <si>
    <t>Usluge telefona, telefaksa</t>
  </si>
  <si>
    <t>32312</t>
  </si>
  <si>
    <t>Usluge interneta</t>
  </si>
  <si>
    <t>32313</t>
  </si>
  <si>
    <t>Poštarina (pisma, tiskanice i sl.)</t>
  </si>
  <si>
    <t>32319</t>
  </si>
  <si>
    <t>Ostale usluge za komunikaciju i prijevoz</t>
  </si>
  <si>
    <t>3232</t>
  </si>
  <si>
    <t>Usluge tekućeg i investicijskog održavanja</t>
  </si>
  <si>
    <t>32321</t>
  </si>
  <si>
    <t>Usluge tekućeg i investicijskog održavanja građevinskih objekata</t>
  </si>
  <si>
    <t>32322</t>
  </si>
  <si>
    <t>Usluge tekućeg i investicijskog održavanja postrojenja i opreme</t>
  </si>
  <si>
    <t>32329</t>
  </si>
  <si>
    <t>Ostale usluge tekućeg i investicijskog održavanja</t>
  </si>
  <si>
    <t>3233</t>
  </si>
  <si>
    <t>Usluge promidžbe i informiranja</t>
  </si>
  <si>
    <t>32332</t>
  </si>
  <si>
    <t>Tisak</t>
  </si>
  <si>
    <t>3234</t>
  </si>
  <si>
    <t>Komunalne usluge</t>
  </si>
  <si>
    <t>32341</t>
  </si>
  <si>
    <t>Opskrba vodom</t>
  </si>
  <si>
    <t>32342</t>
  </si>
  <si>
    <t>Iznošenje i odvoz smeća</t>
  </si>
  <si>
    <t>32343</t>
  </si>
  <si>
    <t>Deratizacija i dezinsekcija</t>
  </si>
  <si>
    <t>32349</t>
  </si>
  <si>
    <t>Ostale komunalne usluge</t>
  </si>
  <si>
    <t>3236</t>
  </si>
  <si>
    <t>Zdravstvene i veterinarske usluge</t>
  </si>
  <si>
    <t>32361</t>
  </si>
  <si>
    <t>Obvezni i preventivni zdravstveni pregledi zaposlenika</t>
  </si>
  <si>
    <t>3238</t>
  </si>
  <si>
    <t>Računalne usluge</t>
  </si>
  <si>
    <t>32381</t>
  </si>
  <si>
    <t>Usluge ažuriranja računalnih baza</t>
  </si>
  <si>
    <t>3239</t>
  </si>
  <si>
    <t>Ostale usluge</t>
  </si>
  <si>
    <t>32399</t>
  </si>
  <si>
    <t>Ostale nespomenute usluge</t>
  </si>
  <si>
    <t>329</t>
  </si>
  <si>
    <t>Ostali nespomenuti rashodi poslovanja</t>
  </si>
  <si>
    <t>3294</t>
  </si>
  <si>
    <t>Članarine i norme</t>
  </si>
  <si>
    <t>32941</t>
  </si>
  <si>
    <t>Tuzemne članarine</t>
  </si>
  <si>
    <t>3299</t>
  </si>
  <si>
    <t>32991</t>
  </si>
  <si>
    <t>Rashodi protokola (vijenci, cvijeće, svijeće i slično)</t>
  </si>
  <si>
    <t>34</t>
  </si>
  <si>
    <t>343</t>
  </si>
  <si>
    <t>Ostali financijski rashodi</t>
  </si>
  <si>
    <t>3431</t>
  </si>
  <si>
    <t>Bankarske usluge i usluge platnog prometa</t>
  </si>
  <si>
    <t>34311</t>
  </si>
  <si>
    <t>Usluge banaka</t>
  </si>
  <si>
    <t>Aktivnost S023200A320002</t>
  </si>
  <si>
    <t>REDOVNO ODRŽAVANJE OBJEKATA OSNOVNIH ŠKOLA</t>
  </si>
  <si>
    <t>KAPITALNA ULAGANJA U OPREMU - DECENTRALIZIRANA SREDSTVA</t>
  </si>
  <si>
    <t>4</t>
  </si>
  <si>
    <t>42</t>
  </si>
  <si>
    <t>422</t>
  </si>
  <si>
    <t>Postrojenja i oprema</t>
  </si>
  <si>
    <t>4221</t>
  </si>
  <si>
    <t>Uredska oprema i namještaj</t>
  </si>
  <si>
    <t>42211</t>
  </si>
  <si>
    <t>Računala i računalna oprema</t>
  </si>
  <si>
    <t>42212</t>
  </si>
  <si>
    <t>Uredski namještaj</t>
  </si>
  <si>
    <t>4223</t>
  </si>
  <si>
    <t>Oprema za održavanje i zaštitu</t>
  </si>
  <si>
    <t>42231</t>
  </si>
  <si>
    <t>Oprema za grijanje, ventilaciju i hlađenje</t>
  </si>
  <si>
    <t>4227</t>
  </si>
  <si>
    <t>Uređaji, strojevi i oprema za ostale namjene</t>
  </si>
  <si>
    <t>42273</t>
  </si>
  <si>
    <t>Oprema</t>
  </si>
  <si>
    <t>Program S023201</t>
  </si>
  <si>
    <t>ŠIRE JAVNE POTREBE - IZNAD MINIMALNOG STANDARDA</t>
  </si>
  <si>
    <t>32389</t>
  </si>
  <si>
    <t>Ostale računalne usluge</t>
  </si>
  <si>
    <t>3433</t>
  </si>
  <si>
    <t>Zatezne kamate</t>
  </si>
  <si>
    <t>34331</t>
  </si>
  <si>
    <t>Zatezne kamate za poreze</t>
  </si>
  <si>
    <t>34332</t>
  </si>
  <si>
    <t>Zatezne kamate na doprinose</t>
  </si>
  <si>
    <t>38</t>
  </si>
  <si>
    <t>381</t>
  </si>
  <si>
    <t>Tekuće donacije</t>
  </si>
  <si>
    <t>3812</t>
  </si>
  <si>
    <t>Tekuće donacije u naravi</t>
  </si>
  <si>
    <t>38129</t>
  </si>
  <si>
    <t>Ostale tekuće donacije u naravi</t>
  </si>
  <si>
    <t>32391</t>
  </si>
  <si>
    <t>Grafičke i tiskarske usluge, usluge kopiranja i uvezivanja i slično</t>
  </si>
  <si>
    <t>3291</t>
  </si>
  <si>
    <t>Naknade za rad predstavničkih i izvršnih tijela, povjerenstava i slično</t>
  </si>
  <si>
    <t>32912</t>
  </si>
  <si>
    <t>Naknade članovima povjerenstava</t>
  </si>
  <si>
    <t>NABAVKA UDŽBENIKA I PRIBORA</t>
  </si>
  <si>
    <t>37</t>
  </si>
  <si>
    <t>372</t>
  </si>
  <si>
    <t>Ostale naknade građanima i kućanstvima iz proračuna</t>
  </si>
  <si>
    <t>3722</t>
  </si>
  <si>
    <t>Naknade građanima i kućanstvima u naravi</t>
  </si>
  <si>
    <t>37229</t>
  </si>
  <si>
    <t>Ostale naknade iz proračuna u naravi</t>
  </si>
  <si>
    <t>424</t>
  </si>
  <si>
    <t>Knjige, umjetnička djela i ostale izložbene vrijednosti</t>
  </si>
  <si>
    <t>4241</t>
  </si>
  <si>
    <t>42411</t>
  </si>
  <si>
    <t>PROMETNI ODGOJ I SIGURNOST U PROMETU - POLIGON</t>
  </si>
  <si>
    <t>HITNE INTERVENCIJE</t>
  </si>
  <si>
    <t>Aktivnost S023201A320112</t>
  </si>
  <si>
    <t>UREĐENJE OKOLIŠA ŠKOLA</t>
  </si>
  <si>
    <t>32393</t>
  </si>
  <si>
    <t>Uređenje prostora</t>
  </si>
  <si>
    <t>PROJEKT E ŠKOLE</t>
  </si>
  <si>
    <t>VLASTITA I NAMJENSKA SREDSTVA OSNOVNIH ŠKOLA</t>
  </si>
  <si>
    <t>OSIGURANJE UČENIKA OŠ</t>
  </si>
  <si>
    <t>32999</t>
  </si>
  <si>
    <t>EU PROJEKT "S POMOĆNIKOM MOGU BOLJE 5"</t>
  </si>
  <si>
    <t>31</t>
  </si>
  <si>
    <t>311</t>
  </si>
  <si>
    <t>Plaće (Bruto)</t>
  </si>
  <si>
    <t>3111</t>
  </si>
  <si>
    <t>Plaće za redovan rad</t>
  </si>
  <si>
    <t>31111</t>
  </si>
  <si>
    <t>Plaće za zaposlene</t>
  </si>
  <si>
    <t>312</t>
  </si>
  <si>
    <t>Ostali rashodi za zaposlene</t>
  </si>
  <si>
    <t>3121</t>
  </si>
  <si>
    <t>31213</t>
  </si>
  <si>
    <t>Darovi</t>
  </si>
  <si>
    <t>31216</t>
  </si>
  <si>
    <t>Regres za godišnji odmor</t>
  </si>
  <si>
    <t>313</t>
  </si>
  <si>
    <t>Doprinosi na plaće</t>
  </si>
  <si>
    <t>3132</t>
  </si>
  <si>
    <t>Doprinosi za obvezno zdravstveno osiguranje</t>
  </si>
  <si>
    <t>31321</t>
  </si>
  <si>
    <t>3212</t>
  </si>
  <si>
    <t>Naknade za prijevoz, za rad na terenu i odvojeni život</t>
  </si>
  <si>
    <t>32121</t>
  </si>
  <si>
    <t>Naknade za prijevoz na posao i s posla</t>
  </si>
  <si>
    <t>EU PROJEKT "S POMOĆNIKOM MOGU BOLJE 6"</t>
  </si>
  <si>
    <t>31215</t>
  </si>
  <si>
    <t>Naknade za bolest, invalidnost i smrtni slučaj</t>
  </si>
  <si>
    <t>31219</t>
  </si>
  <si>
    <t>Ostali nenavedeni rashodi za zaposlene</t>
  </si>
  <si>
    <t>KAPITALNA ULAGANJA NA OBJEKTIMA OŠ</t>
  </si>
  <si>
    <t>RASHODI ZA ZAPOSLENE U OŠ</t>
  </si>
  <si>
    <t>31113</t>
  </si>
  <si>
    <t>Plaće po sudskim presudama</t>
  </si>
  <si>
    <t>31212</t>
  </si>
  <si>
    <t>Nagrade</t>
  </si>
  <si>
    <t>31322</t>
  </si>
  <si>
    <t>Doprinos za obvezno zdravstveno osiguranje zaštite zdravlja na radu</t>
  </si>
  <si>
    <t>31329</t>
  </si>
  <si>
    <t>Ostali doprinosi</t>
  </si>
  <si>
    <t>3133</t>
  </si>
  <si>
    <t>Doprinosi za obvezno osiguranje u slučaju nezaposlenosti</t>
  </si>
  <si>
    <t>31332</t>
  </si>
  <si>
    <t>32363</t>
  </si>
  <si>
    <t>Laboratorijske usluge</t>
  </si>
  <si>
    <t>3295</t>
  </si>
  <si>
    <t>Pristojbe i naknade</t>
  </si>
  <si>
    <t>32952</t>
  </si>
  <si>
    <t>Sudske pristojbe</t>
  </si>
  <si>
    <t>32955</t>
  </si>
  <si>
    <t>Novčana naknada poslodavca zbog nezapošljavanja osoba s invaliditetom</t>
  </si>
  <si>
    <t>3296</t>
  </si>
  <si>
    <t>Troškovi sudskih postupaka</t>
  </si>
  <si>
    <t>32961</t>
  </si>
  <si>
    <t>34339</t>
  </si>
  <si>
    <t>Ostale zatezne kamate</t>
  </si>
  <si>
    <t>Promjena 
(%)</t>
  </si>
  <si>
    <t xml:space="preserve"> Rebalans 2023.g</t>
  </si>
  <si>
    <t>95 VIŠAK OD ŽUPANIJE</t>
  </si>
  <si>
    <t>Aktivnost S023202K320210</t>
  </si>
  <si>
    <t>IZGRADNJA ŠKOLSKE SPORTSKE DVORANE I DOGRADNJA OŠ STOBREČ</t>
  </si>
  <si>
    <t>Intelektualne i osobne usluge</t>
  </si>
  <si>
    <t>Ostale intelektualne usluge</t>
  </si>
  <si>
    <t>PRIHODI OD GRADA-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</si>
</sst>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7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FFFFFF"/>
      <name val="Arial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rgb="FF757575"/>
        <bgColor rgb="FF000000"/>
      </patternFill>
    </fill>
    <fill>
      <patternFill patternType="solid">
        <fgColor rgb="FF000080"/>
        <bgColor rgb="FF000000"/>
      </patternFill>
    </fill>
    <fill>
      <patternFill patternType="solid">
        <fgColor rgb="FF0000CE"/>
        <bgColor rgb="FF000000"/>
      </patternFill>
    </fill>
    <fill>
      <patternFill patternType="solid">
        <fgColor rgb="FF3535FF"/>
        <bgColor rgb="FF000000"/>
      </patternFill>
    </fill>
    <fill>
      <patternFill patternType="solid">
        <fgColor rgb="FF9CA9FE"/>
        <bgColor rgb="FF000000"/>
      </patternFill>
    </fill>
    <fill>
      <patternFill patternType="solid">
        <fgColor rgb="FFC1C1FF"/>
        <bgColor rgb="FF000000"/>
      </patternFill>
    </fill>
    <fill>
      <patternFill patternType="solid">
        <fgColor rgb="FFE1E1FF"/>
        <bgColor rgb="FF000000"/>
      </patternFill>
    </fill>
    <fill>
      <patternFill patternType="solid">
        <fgColor rgb="FFFFFF97"/>
        <bgColor rgb="FF000000"/>
      </patternFill>
    </fill>
    <fill>
      <patternFill patternType="solid">
        <fgColor rgb="FFB9E9FF"/>
        <bgColor rgb="FF000000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70">
    <xf numFmtId="0" fontId="0" fillId="0" borderId="0" xfId="0"/>
    <xf numFmtId="0" fontId="1" fillId="0" borderId="0" xfId="0" applyNumberFormat="1" applyFont="1" applyFill="1" applyBorder="1" applyAlignment="1" applyProtection="1">
      <alignment horizontal="left" wrapText="1"/>
    </xf>
    <xf numFmtId="0" fontId="3" fillId="0" borderId="0" xfId="0" applyNumberFormat="1" applyFont="1" applyFill="1" applyBorder="1" applyAlignment="1" applyProtection="1">
      <alignment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0" xfId="0" quotePrefix="1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5" fillId="0" borderId="1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left" wrapText="1"/>
    </xf>
    <xf numFmtId="0" fontId="5" fillId="0" borderId="2" xfId="0" quotePrefix="1" applyFont="1" applyBorder="1" applyAlignment="1">
      <alignment horizontal="center" wrapText="1"/>
    </xf>
    <xf numFmtId="0" fontId="5" fillId="0" borderId="2" xfId="0" quotePrefix="1" applyNumberFormat="1" applyFont="1" applyFill="1" applyBorder="1" applyAlignment="1" applyProtection="1">
      <alignment horizontal="left"/>
    </xf>
    <xf numFmtId="3" fontId="5" fillId="3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5" fillId="3" borderId="1" xfId="0" quotePrefix="1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 applyProtection="1">
      <alignment horizontal="right" wrapText="1"/>
    </xf>
    <xf numFmtId="3" fontId="5" fillId="0" borderId="3" xfId="0" applyNumberFormat="1" applyFont="1" applyBorder="1" applyAlignment="1">
      <alignment horizontal="right"/>
    </xf>
    <xf numFmtId="3" fontId="7" fillId="4" borderId="1" xfId="0" quotePrefix="1" applyNumberFormat="1" applyFont="1" applyFill="1" applyBorder="1" applyAlignment="1">
      <alignment horizontal="right"/>
    </xf>
    <xf numFmtId="3" fontId="7" fillId="4" borderId="3" xfId="0" applyNumberFormat="1" applyFont="1" applyFill="1" applyBorder="1" applyAlignment="1" applyProtection="1">
      <alignment horizontal="right" wrapText="1"/>
    </xf>
    <xf numFmtId="3" fontId="7" fillId="3" borderId="1" xfId="0" quotePrefix="1" applyNumberFormat="1" applyFont="1" applyFill="1" applyBorder="1" applyAlignment="1">
      <alignment horizontal="right"/>
    </xf>
    <xf numFmtId="3" fontId="7" fillId="3" borderId="3" xfId="0" quotePrefix="1" applyNumberFormat="1" applyFont="1" applyFill="1" applyBorder="1" applyAlignment="1">
      <alignment horizontal="right"/>
    </xf>
    <xf numFmtId="0" fontId="11" fillId="0" borderId="0" xfId="0" quotePrefix="1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/>
    <xf numFmtId="0" fontId="7" fillId="0" borderId="1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left" wrapText="1"/>
    </xf>
    <xf numFmtId="0" fontId="7" fillId="0" borderId="2" xfId="0" quotePrefix="1" applyFont="1" applyBorder="1" applyAlignment="1">
      <alignment horizontal="center" wrapText="1"/>
    </xf>
    <xf numFmtId="0" fontId="7" fillId="0" borderId="2" xfId="0" quotePrefix="1" applyNumberFormat="1" applyFont="1" applyFill="1" applyBorder="1" applyAlignment="1" applyProtection="1">
      <alignment horizontal="left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3" fontId="5" fillId="3" borderId="3" xfId="0" quotePrefix="1" applyNumberFormat="1" applyFont="1" applyFill="1" applyBorder="1" applyAlignment="1">
      <alignment horizontal="right"/>
    </xf>
    <xf numFmtId="0" fontId="0" fillId="0" borderId="0" xfId="0" applyBorder="1"/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3" fillId="4" borderId="3" xfId="0" applyNumberFormat="1" applyFont="1" applyFill="1" applyBorder="1" applyAlignment="1" applyProtection="1">
      <alignment horizontal="center" vertical="center" wrapText="1"/>
    </xf>
    <xf numFmtId="0" fontId="13" fillId="2" borderId="3" xfId="0" applyNumberFormat="1" applyFont="1" applyFill="1" applyBorder="1" applyAlignment="1" applyProtection="1">
      <alignment horizontal="center" vertical="center" wrapText="1"/>
    </xf>
    <xf numFmtId="3" fontId="13" fillId="2" borderId="3" xfId="0" applyNumberFormat="1" applyFont="1" applyFill="1" applyBorder="1" applyAlignment="1" applyProtection="1">
      <alignment horizontal="center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3" fontId="13" fillId="2" borderId="3" xfId="0" applyNumberFormat="1" applyFont="1" applyFill="1" applyBorder="1" applyAlignment="1">
      <alignment horizontal="right"/>
    </xf>
    <xf numFmtId="0" fontId="16" fillId="2" borderId="3" xfId="0" applyNumberFormat="1" applyFont="1" applyFill="1" applyBorder="1" applyAlignment="1" applyProtection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 wrapText="1"/>
    </xf>
    <xf numFmtId="0" fontId="16" fillId="2" borderId="3" xfId="0" quotePrefix="1" applyFont="1" applyFill="1" applyBorder="1" applyAlignment="1">
      <alignment horizontal="left" vertical="center"/>
    </xf>
    <xf numFmtId="3" fontId="14" fillId="2" borderId="3" xfId="0" applyNumberFormat="1" applyFont="1" applyFill="1" applyBorder="1" applyAlignment="1">
      <alignment horizontal="right"/>
    </xf>
    <xf numFmtId="0" fontId="15" fillId="2" borderId="3" xfId="0" quotePrefix="1" applyFont="1" applyFill="1" applyBorder="1" applyAlignment="1">
      <alignment horizontal="left" vertical="center"/>
    </xf>
    <xf numFmtId="0" fontId="15" fillId="2" borderId="3" xfId="0" applyFont="1" applyFill="1" applyBorder="1" applyAlignment="1">
      <alignment horizontal="left" vertical="center"/>
    </xf>
    <xf numFmtId="0" fontId="15" fillId="2" borderId="3" xfId="0" applyNumberFormat="1" applyFont="1" applyFill="1" applyBorder="1" applyAlignment="1" applyProtection="1">
      <alignment horizontal="left" vertical="center"/>
    </xf>
    <xf numFmtId="0" fontId="15" fillId="2" borderId="3" xfId="0" applyNumberFormat="1" applyFont="1" applyFill="1" applyBorder="1" applyAlignment="1" applyProtection="1">
      <alignment vertical="center" wrapText="1"/>
    </xf>
    <xf numFmtId="0" fontId="16" fillId="2" borderId="3" xfId="0" applyNumberFormat="1" applyFont="1" applyFill="1" applyBorder="1" applyAlignment="1" applyProtection="1">
      <alignment vertical="center" wrapText="1"/>
    </xf>
    <xf numFmtId="0" fontId="16" fillId="2" borderId="0" xfId="0" applyNumberFormat="1" applyFont="1" applyFill="1" applyBorder="1" applyAlignment="1" applyProtection="1">
      <alignment horizontal="left" vertical="center" wrapText="1"/>
    </xf>
    <xf numFmtId="3" fontId="14" fillId="2" borderId="0" xfId="0" applyNumberFormat="1" applyFont="1" applyFill="1" applyBorder="1" applyAlignment="1">
      <alignment horizontal="right"/>
    </xf>
    <xf numFmtId="3" fontId="13" fillId="4" borderId="3" xfId="0" applyNumberFormat="1" applyFont="1" applyFill="1" applyBorder="1" applyAlignment="1" applyProtection="1">
      <alignment horizontal="center" vertical="center" wrapText="1"/>
    </xf>
    <xf numFmtId="0" fontId="17" fillId="2" borderId="3" xfId="0" quotePrefix="1" applyFont="1" applyFill="1" applyBorder="1" applyAlignment="1">
      <alignment horizontal="left" vertical="center"/>
    </xf>
    <xf numFmtId="0" fontId="18" fillId="2" borderId="3" xfId="0" quotePrefix="1" applyFont="1" applyFill="1" applyBorder="1" applyAlignment="1">
      <alignment horizontal="left" vertical="center"/>
    </xf>
    <xf numFmtId="3" fontId="18" fillId="2" borderId="3" xfId="0" applyNumberFormat="1" applyFont="1" applyFill="1" applyBorder="1" applyAlignment="1">
      <alignment horizontal="right"/>
    </xf>
    <xf numFmtId="0" fontId="17" fillId="2" borderId="3" xfId="0" quotePrefix="1" applyFont="1" applyFill="1" applyBorder="1" applyAlignment="1">
      <alignment horizontal="left" vertical="center" wrapText="1"/>
    </xf>
    <xf numFmtId="0" fontId="18" fillId="2" borderId="3" xfId="0" applyNumberFormat="1" applyFont="1" applyFill="1" applyBorder="1" applyAlignment="1" applyProtection="1">
      <alignment horizontal="left" vertical="center" wrapText="1"/>
    </xf>
    <xf numFmtId="0" fontId="17" fillId="2" borderId="3" xfId="0" applyNumberFormat="1" applyFont="1" applyFill="1" applyBorder="1" applyAlignment="1" applyProtection="1">
      <alignment horizontal="left" vertical="center" wrapText="1"/>
    </xf>
    <xf numFmtId="0" fontId="0" fillId="0" borderId="3" xfId="0" applyFont="1" applyBorder="1"/>
    <xf numFmtId="0" fontId="16" fillId="2" borderId="0" xfId="0" quotePrefix="1" applyFont="1" applyFill="1" applyBorder="1" applyAlignment="1">
      <alignment horizontal="left" vertical="center"/>
    </xf>
    <xf numFmtId="0" fontId="19" fillId="2" borderId="0" xfId="0" applyFont="1" applyFill="1"/>
    <xf numFmtId="0" fontId="19" fillId="0" borderId="0" xfId="0" applyFont="1"/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4" fillId="2" borderId="0" xfId="0" applyNumberFormat="1" applyFont="1" applyFill="1" applyBorder="1" applyAlignment="1" applyProtection="1">
      <alignment vertical="center" wrapText="1"/>
    </xf>
    <xf numFmtId="0" fontId="22" fillId="0" borderId="5" xfId="0" applyFont="1" applyBorder="1" applyAlignment="1">
      <alignment horizontal="center" vertical="center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6" fillId="2" borderId="3" xfId="0" applyFont="1" applyFill="1" applyBorder="1" applyAlignment="1">
      <alignment horizontal="left" vertical="center"/>
    </xf>
    <xf numFmtId="3" fontId="14" fillId="2" borderId="3" xfId="0" applyNumberFormat="1" applyFont="1" applyFill="1" applyBorder="1" applyAlignment="1" applyProtection="1">
      <alignment horizontal="right" wrapText="1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left" vertical="center" wrapText="1"/>
    </xf>
    <xf numFmtId="0" fontId="13" fillId="4" borderId="0" xfId="0" applyNumberFormat="1" applyFont="1" applyFill="1" applyBorder="1" applyAlignment="1" applyProtection="1">
      <alignment horizontal="center" vertical="center" wrapText="1"/>
    </xf>
    <xf numFmtId="0" fontId="19" fillId="4" borderId="0" xfId="0" applyFont="1" applyFill="1" applyBorder="1" applyAlignment="1">
      <alignment horizontal="center" vertical="center" wrapText="1"/>
    </xf>
    <xf numFmtId="0" fontId="13" fillId="2" borderId="0" xfId="0" applyNumberFormat="1" applyFont="1" applyFill="1" applyBorder="1" applyAlignment="1" applyProtection="1">
      <alignment horizontal="left" vertical="center" wrapText="1"/>
    </xf>
    <xf numFmtId="3" fontId="14" fillId="2" borderId="0" xfId="0" applyNumberFormat="1" applyFont="1" applyFill="1" applyBorder="1" applyAlignment="1" applyProtection="1">
      <alignment horizontal="right" wrapText="1"/>
    </xf>
    <xf numFmtId="0" fontId="14" fillId="2" borderId="0" xfId="0" applyNumberFormat="1" applyFont="1" applyFill="1" applyBorder="1" applyAlignment="1" applyProtection="1">
      <alignment horizontal="left" vertical="center" wrapText="1"/>
    </xf>
    <xf numFmtId="0" fontId="14" fillId="2" borderId="0" xfId="0" applyNumberFormat="1" applyFont="1" applyFill="1" applyBorder="1" applyAlignment="1" applyProtection="1">
      <alignment horizontal="left" vertical="center" wrapText="1" indent="1"/>
    </xf>
    <xf numFmtId="0" fontId="19" fillId="0" borderId="3" xfId="0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0" fontId="19" fillId="5" borderId="3" xfId="0" applyFont="1" applyFill="1" applyBorder="1" applyAlignment="1">
      <alignment wrapText="1"/>
    </xf>
    <xf numFmtId="4" fontId="19" fillId="5" borderId="3" xfId="0" applyNumberFormat="1" applyFont="1" applyFill="1" applyBorder="1" applyAlignment="1">
      <alignment wrapText="1"/>
    </xf>
    <xf numFmtId="0" fontId="19" fillId="7" borderId="3" xfId="0" applyFont="1" applyFill="1" applyBorder="1" applyAlignment="1">
      <alignment wrapText="1"/>
    </xf>
    <xf numFmtId="4" fontId="19" fillId="7" borderId="3" xfId="0" applyNumberFormat="1" applyFont="1" applyFill="1" applyBorder="1" applyAlignment="1">
      <alignment wrapText="1"/>
    </xf>
    <xf numFmtId="0" fontId="19" fillId="8" borderId="3" xfId="0" applyFont="1" applyFill="1" applyBorder="1" applyAlignment="1">
      <alignment wrapText="1"/>
    </xf>
    <xf numFmtId="0" fontId="19" fillId="10" borderId="3" xfId="0" applyFont="1" applyFill="1" applyBorder="1" applyAlignment="1">
      <alignment wrapText="1"/>
    </xf>
    <xf numFmtId="0" fontId="19" fillId="9" borderId="3" xfId="0" applyFont="1" applyFill="1" applyBorder="1" applyAlignment="1">
      <alignment wrapText="1"/>
    </xf>
    <xf numFmtId="4" fontId="19" fillId="9" borderId="3" xfId="0" applyNumberFormat="1" applyFont="1" applyFill="1" applyBorder="1" applyAlignment="1">
      <alignment wrapText="1"/>
    </xf>
    <xf numFmtId="0" fontId="19" fillId="6" borderId="3" xfId="0" applyFont="1" applyFill="1" applyBorder="1" applyAlignment="1">
      <alignment wrapText="1"/>
    </xf>
    <xf numFmtId="0" fontId="19" fillId="11" borderId="3" xfId="0" applyFont="1" applyFill="1" applyBorder="1" applyAlignment="1">
      <alignment wrapText="1"/>
    </xf>
    <xf numFmtId="0" fontId="19" fillId="12" borderId="3" xfId="0" applyFont="1" applyFill="1" applyBorder="1" applyAlignment="1">
      <alignment wrapText="1"/>
    </xf>
    <xf numFmtId="4" fontId="19" fillId="6" borderId="3" xfId="0" applyNumberFormat="1" applyFont="1" applyFill="1" applyBorder="1" applyAlignment="1">
      <alignment wrapText="1"/>
    </xf>
    <xf numFmtId="4" fontId="19" fillId="8" borderId="3" xfId="0" applyNumberFormat="1" applyFont="1" applyFill="1" applyBorder="1" applyAlignment="1">
      <alignment wrapText="1"/>
    </xf>
    <xf numFmtId="0" fontId="22" fillId="0" borderId="3" xfId="0" applyFont="1" applyBorder="1" applyAlignment="1">
      <alignment wrapText="1"/>
    </xf>
    <xf numFmtId="0" fontId="16" fillId="0" borderId="0" xfId="0" applyFont="1" applyFill="1" applyBorder="1"/>
    <xf numFmtId="0" fontId="25" fillId="13" borderId="6" xfId="0" applyFont="1" applyFill="1" applyBorder="1" applyAlignment="1" applyProtection="1">
      <alignment horizontal="center" vertical="top" wrapText="1" readingOrder="1"/>
      <protection locked="0"/>
    </xf>
    <xf numFmtId="0" fontId="26" fillId="14" borderId="0" xfId="0" applyFont="1" applyFill="1" applyBorder="1" applyAlignment="1" applyProtection="1">
      <alignment vertical="top" wrapText="1" readingOrder="1"/>
      <protection locked="0"/>
    </xf>
    <xf numFmtId="0" fontId="26" fillId="15" borderId="0" xfId="0" applyFont="1" applyFill="1" applyBorder="1" applyAlignment="1" applyProtection="1">
      <alignment vertical="top" wrapText="1" readingOrder="1"/>
      <protection locked="0"/>
    </xf>
    <xf numFmtId="0" fontId="26" fillId="16" borderId="0" xfId="0" applyFont="1" applyFill="1" applyBorder="1" applyAlignment="1" applyProtection="1">
      <alignment vertical="top" wrapText="1" readingOrder="1"/>
      <protection locked="0"/>
    </xf>
    <xf numFmtId="0" fontId="26" fillId="17" borderId="0" xfId="0" applyFont="1" applyFill="1" applyBorder="1" applyAlignment="1" applyProtection="1">
      <alignment vertical="top" wrapText="1" readingOrder="1"/>
      <protection locked="0"/>
    </xf>
    <xf numFmtId="0" fontId="25" fillId="18" borderId="0" xfId="0" applyFont="1" applyFill="1" applyBorder="1" applyAlignment="1" applyProtection="1">
      <alignment vertical="top" wrapText="1" readingOrder="1"/>
      <protection locked="0"/>
    </xf>
    <xf numFmtId="0" fontId="25" fillId="19" borderId="0" xfId="0" applyFont="1" applyFill="1" applyBorder="1" applyAlignment="1" applyProtection="1">
      <alignment vertical="top" wrapText="1" readingOrder="1"/>
      <protection locked="0"/>
    </xf>
    <xf numFmtId="0" fontId="25" fillId="20" borderId="0" xfId="0" applyFont="1" applyFill="1" applyBorder="1" applyAlignment="1" applyProtection="1">
      <alignment vertical="top" wrapText="1" readingOrder="1"/>
      <protection locked="0"/>
    </xf>
    <xf numFmtId="0" fontId="25" fillId="21" borderId="0" xfId="0" applyFont="1" applyFill="1" applyBorder="1" applyAlignment="1" applyProtection="1">
      <alignment vertical="top" wrapText="1" readingOrder="1"/>
      <protection locked="0"/>
    </xf>
    <xf numFmtId="0" fontId="25" fillId="22" borderId="0" xfId="0" applyFont="1" applyFill="1" applyBorder="1" applyAlignment="1" applyProtection="1">
      <alignment vertical="top" wrapText="1" readingOrder="1"/>
      <protection locked="0"/>
    </xf>
    <xf numFmtId="0" fontId="25" fillId="23" borderId="0" xfId="0" applyFont="1" applyFill="1" applyBorder="1" applyAlignment="1" applyProtection="1">
      <alignment vertical="top" wrapText="1" readingOrder="1"/>
      <protection locked="0"/>
    </xf>
    <xf numFmtId="0" fontId="25" fillId="23" borderId="0" xfId="0" applyFont="1" applyFill="1" applyBorder="1" applyAlignment="1" applyProtection="1">
      <alignment horizontal="left" vertical="top" wrapText="1" readingOrder="1"/>
      <protection locked="0"/>
    </xf>
    <xf numFmtId="0" fontId="7" fillId="0" borderId="1" xfId="0" quotePrefix="1" applyFont="1" applyBorder="1" applyAlignment="1">
      <alignment horizontal="left" vertical="center"/>
    </xf>
    <xf numFmtId="0" fontId="6" fillId="0" borderId="2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7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7" fillId="0" borderId="1" xfId="0" quotePrefix="1" applyFont="1" applyFill="1" applyBorder="1" applyAlignment="1">
      <alignment horizontal="left" vertical="center"/>
    </xf>
    <xf numFmtId="0" fontId="7" fillId="0" borderId="1" xfId="0" quotePrefix="1" applyNumberFormat="1" applyFont="1" applyFill="1" applyBorder="1" applyAlignment="1" applyProtection="1">
      <alignment horizontal="left" vertical="center" wrapText="1"/>
    </xf>
    <xf numFmtId="0" fontId="7" fillId="3" borderId="1" xfId="0" quotePrefix="1" applyNumberFormat="1" applyFont="1" applyFill="1" applyBorder="1" applyAlignment="1" applyProtection="1">
      <alignment horizontal="left" vertical="center" wrapText="1"/>
    </xf>
    <xf numFmtId="0" fontId="23" fillId="0" borderId="0" xfId="0" applyNumberFormat="1" applyFont="1" applyFill="1" applyBorder="1" applyAlignment="1" applyProtection="1">
      <alignment wrapText="1"/>
    </xf>
    <xf numFmtId="0" fontId="9" fillId="0" borderId="0" xfId="0" applyNumberFormat="1" applyFont="1" applyFill="1" applyBorder="1" applyAlignment="1" applyProtection="1">
      <alignment wrapText="1"/>
    </xf>
    <xf numFmtId="0" fontId="7" fillId="4" borderId="1" xfId="0" applyNumberFormat="1" applyFont="1" applyFill="1" applyBorder="1" applyAlignment="1" applyProtection="1">
      <alignment horizontal="left" vertical="center" wrapText="1"/>
    </xf>
    <xf numFmtId="0" fontId="7" fillId="4" borderId="2" xfId="0" applyNumberFormat="1" applyFont="1" applyFill="1" applyBorder="1" applyAlignment="1" applyProtection="1">
      <alignment horizontal="left" vertical="center" wrapText="1"/>
    </xf>
    <xf numFmtId="0" fontId="7" fillId="4" borderId="4" xfId="0" applyNumberFormat="1" applyFont="1" applyFill="1" applyBorder="1" applyAlignment="1" applyProtection="1">
      <alignment horizontal="left" vertical="center" wrapText="1"/>
    </xf>
    <xf numFmtId="0" fontId="7" fillId="3" borderId="2" xfId="0" applyNumberFormat="1" applyFont="1" applyFill="1" applyBorder="1" applyAlignment="1" applyProtection="1">
      <alignment horizontal="left" vertical="center" wrapText="1"/>
    </xf>
    <xf numFmtId="0" fontId="7" fillId="3" borderId="4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horizontal="center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3" fillId="2" borderId="0" xfId="0" applyNumberFormat="1" applyFont="1" applyFill="1" applyBorder="1" applyAlignment="1" applyProtection="1">
      <alignment horizontal="center" vertical="center" wrapText="1"/>
    </xf>
    <xf numFmtId="0" fontId="19" fillId="2" borderId="0" xfId="0" applyFont="1" applyFill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>
      <alignment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3" fillId="0" borderId="0" xfId="0" applyNumberFormat="1" applyFont="1" applyFill="1" applyBorder="1" applyAlignment="1" applyProtection="1">
      <alignment horizontal="left" vertical="center" wrapText="1"/>
    </xf>
    <xf numFmtId="0" fontId="19" fillId="0" borderId="0" xfId="0" applyFont="1" applyAlignment="1">
      <alignment horizontal="left" wrapText="1"/>
    </xf>
    <xf numFmtId="0" fontId="25" fillId="13" borderId="6" xfId="0" applyFont="1" applyFill="1" applyBorder="1" applyAlignment="1" applyProtection="1">
      <alignment horizontal="center" vertical="top" wrapText="1" readingOrder="1"/>
      <protection locked="0"/>
    </xf>
    <xf numFmtId="0" fontId="16" fillId="0" borderId="6" xfId="0" applyFont="1" applyFill="1" applyBorder="1" applyAlignment="1" applyProtection="1">
      <alignment vertical="top" wrapText="1"/>
      <protection locked="0"/>
    </xf>
    <xf numFmtId="0" fontId="26" fillId="14" borderId="0" xfId="0" applyFont="1" applyFill="1" applyBorder="1" applyAlignment="1" applyProtection="1">
      <alignment vertical="top" wrapText="1" readingOrder="1"/>
      <protection locked="0"/>
    </xf>
    <xf numFmtId="0" fontId="16" fillId="0" borderId="0" xfId="0" applyFont="1" applyFill="1" applyBorder="1"/>
    <xf numFmtId="164" fontId="26" fillId="14" borderId="0" xfId="0" applyNumberFormat="1" applyFont="1" applyFill="1" applyBorder="1" applyAlignment="1" applyProtection="1">
      <alignment vertical="top" wrapText="1" readingOrder="1"/>
      <protection locked="0"/>
    </xf>
    <xf numFmtId="0" fontId="24" fillId="0" borderId="0" xfId="0" applyFont="1" applyFill="1" applyBorder="1" applyAlignment="1" applyProtection="1">
      <alignment horizontal="center" vertical="top" wrapText="1" readingOrder="1"/>
      <protection locked="0"/>
    </xf>
    <xf numFmtId="0" fontId="26" fillId="17" borderId="0" xfId="0" applyFont="1" applyFill="1" applyBorder="1" applyAlignment="1" applyProtection="1">
      <alignment vertical="top" wrapText="1" readingOrder="1"/>
      <protection locked="0"/>
    </xf>
    <xf numFmtId="164" fontId="26" fillId="17" borderId="0" xfId="0" applyNumberFormat="1" applyFont="1" applyFill="1" applyBorder="1" applyAlignment="1" applyProtection="1">
      <alignment vertical="top" wrapText="1" readingOrder="1"/>
      <protection locked="0"/>
    </xf>
    <xf numFmtId="0" fontId="26" fillId="16" borderId="0" xfId="0" applyFont="1" applyFill="1" applyBorder="1" applyAlignment="1" applyProtection="1">
      <alignment vertical="top" wrapText="1" readingOrder="1"/>
      <protection locked="0"/>
    </xf>
    <xf numFmtId="164" fontId="26" fillId="16" borderId="0" xfId="0" applyNumberFormat="1" applyFont="1" applyFill="1" applyBorder="1" applyAlignment="1" applyProtection="1">
      <alignment vertical="top" wrapText="1" readingOrder="1"/>
      <protection locked="0"/>
    </xf>
    <xf numFmtId="0" fontId="26" fillId="15" borderId="0" xfId="0" applyFont="1" applyFill="1" applyBorder="1" applyAlignment="1" applyProtection="1">
      <alignment vertical="top" wrapText="1" readingOrder="1"/>
      <protection locked="0"/>
    </xf>
    <xf numFmtId="164" fontId="26" fillId="15" borderId="0" xfId="0" applyNumberFormat="1" applyFont="1" applyFill="1" applyBorder="1" applyAlignment="1" applyProtection="1">
      <alignment vertical="top" wrapText="1" readingOrder="1"/>
      <protection locked="0"/>
    </xf>
    <xf numFmtId="0" fontId="25" fillId="20" borderId="0" xfId="0" applyFont="1" applyFill="1" applyBorder="1" applyAlignment="1" applyProtection="1">
      <alignment vertical="top" wrapText="1" readingOrder="1"/>
      <protection locked="0"/>
    </xf>
    <xf numFmtId="164" fontId="25" fillId="20" borderId="0" xfId="0" applyNumberFormat="1" applyFont="1" applyFill="1" applyBorder="1" applyAlignment="1" applyProtection="1">
      <alignment vertical="top" wrapText="1" readingOrder="1"/>
      <protection locked="0"/>
    </xf>
    <xf numFmtId="0" fontId="25" fillId="19" borderId="0" xfId="0" applyFont="1" applyFill="1" applyBorder="1" applyAlignment="1" applyProtection="1">
      <alignment vertical="top" wrapText="1" readingOrder="1"/>
      <protection locked="0"/>
    </xf>
    <xf numFmtId="164" fontId="25" fillId="19" borderId="0" xfId="0" applyNumberFormat="1" applyFont="1" applyFill="1" applyBorder="1" applyAlignment="1" applyProtection="1">
      <alignment vertical="top" wrapText="1" readingOrder="1"/>
      <protection locked="0"/>
    </xf>
    <xf numFmtId="0" fontId="25" fillId="18" borderId="0" xfId="0" applyFont="1" applyFill="1" applyBorder="1" applyAlignment="1" applyProtection="1">
      <alignment vertical="top" wrapText="1" readingOrder="1"/>
      <protection locked="0"/>
    </xf>
    <xf numFmtId="164" fontId="25" fillId="18" borderId="0" xfId="0" applyNumberFormat="1" applyFont="1" applyFill="1" applyBorder="1" applyAlignment="1" applyProtection="1">
      <alignment vertical="top" wrapText="1" readingOrder="1"/>
      <protection locked="0"/>
    </xf>
    <xf numFmtId="0" fontId="25" fillId="23" borderId="0" xfId="0" applyFont="1" applyFill="1" applyBorder="1" applyAlignment="1" applyProtection="1">
      <alignment vertical="top" wrapText="1" readingOrder="1"/>
      <protection locked="0"/>
    </xf>
    <xf numFmtId="164" fontId="25" fillId="23" borderId="0" xfId="0" applyNumberFormat="1" applyFont="1" applyFill="1" applyBorder="1" applyAlignment="1" applyProtection="1">
      <alignment vertical="top" wrapText="1" readingOrder="1"/>
      <protection locked="0"/>
    </xf>
    <xf numFmtId="0" fontId="25" fillId="22" borderId="0" xfId="0" applyFont="1" applyFill="1" applyBorder="1" applyAlignment="1" applyProtection="1">
      <alignment vertical="top" wrapText="1" readingOrder="1"/>
      <protection locked="0"/>
    </xf>
    <xf numFmtId="164" fontId="25" fillId="22" borderId="0" xfId="0" applyNumberFormat="1" applyFont="1" applyFill="1" applyBorder="1" applyAlignment="1" applyProtection="1">
      <alignment vertical="top" wrapText="1" readingOrder="1"/>
      <protection locked="0"/>
    </xf>
    <xf numFmtId="0" fontId="25" fillId="21" borderId="0" xfId="0" applyFont="1" applyFill="1" applyBorder="1" applyAlignment="1" applyProtection="1">
      <alignment vertical="top" wrapText="1" readingOrder="1"/>
      <protection locked="0"/>
    </xf>
    <xf numFmtId="164" fontId="25" fillId="21" borderId="0" xfId="0" applyNumberFormat="1" applyFont="1" applyFill="1" applyBorder="1" applyAlignment="1" applyProtection="1">
      <alignment vertical="top" wrapText="1" readingOrder="1"/>
      <protection locked="0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66FFFF"/>
      <color rgb="FFCC9900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abSelected="1" workbookViewId="0">
      <selection activeCell="H14" sqref="H14"/>
    </sheetView>
  </sheetViews>
  <sheetFormatPr defaultRowHeight="14.4" x14ac:dyDescent="0.3"/>
  <cols>
    <col min="5" max="10" width="25.33203125" customWidth="1"/>
  </cols>
  <sheetData>
    <row r="1" spans="1:10" ht="42" customHeight="1" x14ac:dyDescent="0.3">
      <c r="A1" s="116" t="s">
        <v>160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ht="17.399999999999999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.6" x14ac:dyDescent="0.3">
      <c r="A3" s="116" t="s">
        <v>17</v>
      </c>
      <c r="B3" s="116"/>
      <c r="C3" s="116"/>
      <c r="D3" s="116"/>
      <c r="E3" s="116"/>
      <c r="F3" s="116"/>
      <c r="G3" s="116"/>
      <c r="H3" s="116"/>
      <c r="I3" s="117"/>
      <c r="J3" s="117"/>
    </row>
    <row r="4" spans="1:10" ht="17.399999999999999" x14ac:dyDescent="0.3">
      <c r="A4" s="9"/>
      <c r="B4" s="9"/>
      <c r="C4" s="9"/>
      <c r="D4" s="9"/>
      <c r="E4" s="9"/>
      <c r="F4" s="9"/>
      <c r="G4" s="9"/>
      <c r="H4" s="9"/>
      <c r="I4" s="4"/>
      <c r="J4" s="4"/>
    </row>
    <row r="5" spans="1:10" ht="15.6" x14ac:dyDescent="0.3">
      <c r="A5" s="116" t="s">
        <v>22</v>
      </c>
      <c r="B5" s="118"/>
      <c r="C5" s="118"/>
      <c r="D5" s="118"/>
      <c r="E5" s="118"/>
      <c r="F5" s="118"/>
      <c r="G5" s="118"/>
      <c r="H5" s="118"/>
      <c r="I5" s="118"/>
      <c r="J5" s="118"/>
    </row>
    <row r="6" spans="1:10" ht="17.399999999999999" x14ac:dyDescent="0.3">
      <c r="A6" s="1"/>
      <c r="B6" s="2"/>
      <c r="C6" s="2"/>
      <c r="D6" s="2"/>
      <c r="E6" s="5"/>
      <c r="F6" s="69"/>
      <c r="G6" s="69"/>
      <c r="H6" s="69"/>
      <c r="I6" s="69" t="s">
        <v>30</v>
      </c>
      <c r="J6" s="66"/>
    </row>
    <row r="7" spans="1:10" ht="26.4" x14ac:dyDescent="0.3">
      <c r="A7" s="10"/>
      <c r="B7" s="11"/>
      <c r="C7" s="11"/>
      <c r="D7" s="12"/>
      <c r="E7" s="13"/>
      <c r="F7" s="3" t="s">
        <v>29</v>
      </c>
      <c r="G7" s="3" t="s">
        <v>157</v>
      </c>
      <c r="H7" s="3" t="s">
        <v>158</v>
      </c>
      <c r="I7" s="3" t="s">
        <v>159</v>
      </c>
      <c r="J7" s="66"/>
    </row>
    <row r="8" spans="1:10" x14ac:dyDescent="0.3">
      <c r="A8" s="10"/>
      <c r="B8" s="11"/>
      <c r="C8" s="11"/>
      <c r="D8" s="12"/>
      <c r="E8" s="13"/>
      <c r="F8" s="3">
        <v>1</v>
      </c>
      <c r="G8" s="3">
        <v>2</v>
      </c>
      <c r="H8" s="3">
        <v>3</v>
      </c>
      <c r="I8" s="3">
        <v>4</v>
      </c>
      <c r="J8" s="66"/>
    </row>
    <row r="9" spans="1:10" x14ac:dyDescent="0.3">
      <c r="A9" s="119" t="s">
        <v>0</v>
      </c>
      <c r="B9" s="120"/>
      <c r="C9" s="120"/>
      <c r="D9" s="120"/>
      <c r="E9" s="121"/>
      <c r="F9" s="14">
        <f t="shared" ref="F9:H9" si="0">F10+F11</f>
        <v>780625</v>
      </c>
      <c r="G9" s="14">
        <f>H9-F9</f>
        <v>217710</v>
      </c>
      <c r="H9" s="14">
        <f t="shared" si="0"/>
        <v>998335</v>
      </c>
      <c r="I9" s="14">
        <f>(H9/F9*100)-100</f>
        <v>27.889191353082481</v>
      </c>
      <c r="J9" s="66"/>
    </row>
    <row r="10" spans="1:10" x14ac:dyDescent="0.3">
      <c r="A10" s="122" t="s">
        <v>32</v>
      </c>
      <c r="B10" s="123"/>
      <c r="C10" s="123"/>
      <c r="D10" s="123"/>
      <c r="E10" s="115"/>
      <c r="F10" s="15">
        <v>780625</v>
      </c>
      <c r="G10" s="14">
        <f t="shared" ref="G10:G15" si="1">H10-F10</f>
        <v>217710</v>
      </c>
      <c r="H10" s="15">
        <v>998335</v>
      </c>
      <c r="I10" s="14">
        <f t="shared" ref="I10:I14" si="2">(H10/F10*100)-100</f>
        <v>27.889191353082481</v>
      </c>
      <c r="J10" s="66"/>
    </row>
    <row r="11" spans="1:10" x14ac:dyDescent="0.3">
      <c r="A11" s="124" t="s">
        <v>33</v>
      </c>
      <c r="B11" s="115"/>
      <c r="C11" s="115"/>
      <c r="D11" s="115"/>
      <c r="E11" s="115"/>
      <c r="F11" s="15">
        <v>0</v>
      </c>
      <c r="G11" s="14">
        <f t="shared" si="1"/>
        <v>0</v>
      </c>
      <c r="H11" s="15">
        <v>0</v>
      </c>
      <c r="I11" s="14">
        <v>0</v>
      </c>
      <c r="J11" s="66"/>
    </row>
    <row r="12" spans="1:10" x14ac:dyDescent="0.3">
      <c r="A12" s="17" t="s">
        <v>1</v>
      </c>
      <c r="B12" s="35"/>
      <c r="C12" s="35"/>
      <c r="D12" s="35"/>
      <c r="E12" s="35"/>
      <c r="F12" s="14">
        <f t="shared" ref="F12:H12" si="3">F13+F14</f>
        <v>783115</v>
      </c>
      <c r="G12" s="14">
        <f t="shared" si="1"/>
        <v>218327</v>
      </c>
      <c r="H12" s="14">
        <f t="shared" si="3"/>
        <v>1001442</v>
      </c>
      <c r="I12" s="14">
        <f t="shared" si="2"/>
        <v>27.879302529002771</v>
      </c>
      <c r="J12" s="66"/>
    </row>
    <row r="13" spans="1:10" x14ac:dyDescent="0.3">
      <c r="A13" s="125" t="s">
        <v>34</v>
      </c>
      <c r="B13" s="123"/>
      <c r="C13" s="123"/>
      <c r="D13" s="123"/>
      <c r="E13" s="123"/>
      <c r="F13" s="15">
        <v>767820</v>
      </c>
      <c r="G13" s="14">
        <f t="shared" si="1"/>
        <v>224077</v>
      </c>
      <c r="H13" s="15">
        <v>991897</v>
      </c>
      <c r="I13" s="14">
        <f t="shared" si="2"/>
        <v>29.183532598786172</v>
      </c>
      <c r="J13" s="66"/>
    </row>
    <row r="14" spans="1:10" x14ac:dyDescent="0.3">
      <c r="A14" s="114" t="s">
        <v>35</v>
      </c>
      <c r="B14" s="115"/>
      <c r="C14" s="115"/>
      <c r="D14" s="115"/>
      <c r="E14" s="115"/>
      <c r="F14" s="19">
        <v>15295</v>
      </c>
      <c r="G14" s="14">
        <f t="shared" si="1"/>
        <v>-5750</v>
      </c>
      <c r="H14" s="19">
        <v>9545</v>
      </c>
      <c r="I14" s="14">
        <f t="shared" si="2"/>
        <v>-37.593984962406012</v>
      </c>
      <c r="J14" s="66"/>
    </row>
    <row r="15" spans="1:10" x14ac:dyDescent="0.3">
      <c r="A15" s="126" t="s">
        <v>52</v>
      </c>
      <c r="B15" s="120"/>
      <c r="C15" s="120"/>
      <c r="D15" s="120"/>
      <c r="E15" s="120"/>
      <c r="F15" s="14">
        <f t="shared" ref="F15:H15" si="4">F9-F12</f>
        <v>-2490</v>
      </c>
      <c r="G15" s="14">
        <f t="shared" si="1"/>
        <v>-617</v>
      </c>
      <c r="H15" s="14">
        <f t="shared" si="4"/>
        <v>-3107</v>
      </c>
      <c r="I15" s="14">
        <f>(H15/F15*100)-100</f>
        <v>24.779116465863467</v>
      </c>
      <c r="J15" s="66"/>
    </row>
    <row r="16" spans="1:10" ht="17.399999999999999" x14ac:dyDescent="0.3">
      <c r="A16" s="9"/>
      <c r="B16" s="7"/>
      <c r="C16" s="7"/>
      <c r="D16" s="7"/>
      <c r="E16" s="7"/>
      <c r="F16" s="7"/>
      <c r="G16" s="7"/>
      <c r="H16" s="8"/>
      <c r="I16" s="8"/>
      <c r="J16" s="8"/>
    </row>
    <row r="17" spans="1:10" ht="15.6" x14ac:dyDescent="0.3">
      <c r="A17" s="116" t="s">
        <v>23</v>
      </c>
      <c r="B17" s="118"/>
      <c r="C17" s="118"/>
      <c r="D17" s="118"/>
      <c r="E17" s="118"/>
      <c r="F17" s="118"/>
      <c r="G17" s="118"/>
      <c r="H17" s="118"/>
      <c r="I17" s="118"/>
      <c r="J17" s="118"/>
    </row>
    <row r="18" spans="1:10" ht="17.399999999999999" x14ac:dyDescent="0.3">
      <c r="A18" s="9"/>
      <c r="B18" s="7"/>
      <c r="C18" s="7"/>
      <c r="D18" s="7"/>
      <c r="E18" s="7"/>
      <c r="F18" s="7"/>
      <c r="G18" s="7"/>
      <c r="H18" s="8"/>
      <c r="I18" s="8"/>
      <c r="J18" s="8"/>
    </row>
    <row r="19" spans="1:10" ht="26.4" x14ac:dyDescent="0.3">
      <c r="A19" s="10"/>
      <c r="B19" s="11"/>
      <c r="C19" s="11"/>
      <c r="D19" s="12"/>
      <c r="E19" s="13"/>
      <c r="F19" s="3" t="s">
        <v>29</v>
      </c>
      <c r="G19" s="3" t="s">
        <v>157</v>
      </c>
      <c r="H19" s="3" t="s">
        <v>158</v>
      </c>
      <c r="I19" s="3" t="s">
        <v>159</v>
      </c>
      <c r="J19" s="66"/>
    </row>
    <row r="20" spans="1:10" x14ac:dyDescent="0.3">
      <c r="A20" s="114" t="s">
        <v>36</v>
      </c>
      <c r="B20" s="115"/>
      <c r="C20" s="115"/>
      <c r="D20" s="115"/>
      <c r="E20" s="115"/>
      <c r="F20" s="19"/>
      <c r="G20" s="19"/>
      <c r="H20" s="19"/>
      <c r="I20" s="18"/>
      <c r="J20" s="66"/>
    </row>
    <row r="21" spans="1:10" x14ac:dyDescent="0.3">
      <c r="A21" s="114" t="s">
        <v>37</v>
      </c>
      <c r="B21" s="115"/>
      <c r="C21" s="115"/>
      <c r="D21" s="115"/>
      <c r="E21" s="115"/>
      <c r="F21" s="19"/>
      <c r="G21" s="19"/>
      <c r="H21" s="19"/>
      <c r="I21" s="18"/>
      <c r="J21" s="66"/>
    </row>
    <row r="22" spans="1:10" x14ac:dyDescent="0.3">
      <c r="A22" s="126" t="s">
        <v>2</v>
      </c>
      <c r="B22" s="120"/>
      <c r="C22" s="120"/>
      <c r="D22" s="120"/>
      <c r="E22" s="120"/>
      <c r="F22" s="14">
        <f t="shared" ref="F22:I22" si="5">F20-F21</f>
        <v>0</v>
      </c>
      <c r="G22" s="14">
        <f t="shared" si="5"/>
        <v>0</v>
      </c>
      <c r="H22" s="14">
        <f t="shared" si="5"/>
        <v>0</v>
      </c>
      <c r="I22" s="14">
        <f t="shared" si="5"/>
        <v>0</v>
      </c>
      <c r="J22" s="66"/>
    </row>
    <row r="23" spans="1:10" x14ac:dyDescent="0.3">
      <c r="A23" s="126" t="s">
        <v>53</v>
      </c>
      <c r="B23" s="120"/>
      <c r="C23" s="120"/>
      <c r="D23" s="120"/>
      <c r="E23" s="120"/>
      <c r="F23" s="14">
        <f>F15+F22</f>
        <v>-2490</v>
      </c>
      <c r="G23" s="14">
        <f>G15+G22</f>
        <v>-617</v>
      </c>
      <c r="H23" s="14">
        <f>H15+H22</f>
        <v>-3107</v>
      </c>
      <c r="I23" s="14">
        <f>I15+I22</f>
        <v>24.779116465863467</v>
      </c>
      <c r="J23" s="66"/>
    </row>
    <row r="24" spans="1:10" ht="17.399999999999999" x14ac:dyDescent="0.3">
      <c r="A24" s="6"/>
      <c r="B24" s="7"/>
      <c r="C24" s="7"/>
      <c r="D24" s="7"/>
      <c r="E24" s="7"/>
      <c r="F24" s="7"/>
      <c r="G24" s="7"/>
      <c r="H24" s="8"/>
      <c r="I24" s="8"/>
      <c r="J24" s="8"/>
    </row>
    <row r="25" spans="1:10" ht="15.6" x14ac:dyDescent="0.3">
      <c r="A25" s="116" t="s">
        <v>54</v>
      </c>
      <c r="B25" s="118"/>
      <c r="C25" s="118"/>
      <c r="D25" s="118"/>
      <c r="E25" s="118"/>
      <c r="F25" s="118"/>
      <c r="G25" s="118"/>
      <c r="H25" s="118"/>
      <c r="I25" s="118"/>
      <c r="J25" s="118"/>
    </row>
    <row r="26" spans="1:10" ht="15.6" x14ac:dyDescent="0.3">
      <c r="A26" s="34"/>
      <c r="B26" s="70"/>
      <c r="C26" s="70"/>
      <c r="D26" s="70"/>
      <c r="E26" s="70"/>
      <c r="F26" s="70"/>
      <c r="G26" s="70"/>
      <c r="H26" s="70"/>
      <c r="I26" s="70"/>
      <c r="J26" s="70"/>
    </row>
    <row r="27" spans="1:10" ht="26.4" x14ac:dyDescent="0.3">
      <c r="A27" s="10"/>
      <c r="B27" s="11"/>
      <c r="C27" s="11"/>
      <c r="D27" s="12"/>
      <c r="E27" s="13"/>
      <c r="F27" s="3" t="s">
        <v>29</v>
      </c>
      <c r="G27" s="3" t="s">
        <v>157</v>
      </c>
      <c r="H27" s="3" t="s">
        <v>158</v>
      </c>
      <c r="I27" s="3" t="s">
        <v>159</v>
      </c>
      <c r="J27" s="66"/>
    </row>
    <row r="28" spans="1:10" ht="15" customHeight="1" x14ac:dyDescent="0.3">
      <c r="A28" s="129" t="s">
        <v>55</v>
      </c>
      <c r="B28" s="130"/>
      <c r="C28" s="130"/>
      <c r="D28" s="130"/>
      <c r="E28" s="131"/>
      <c r="F28" s="20">
        <v>0</v>
      </c>
      <c r="G28" s="20">
        <v>0</v>
      </c>
      <c r="H28" s="20">
        <v>0</v>
      </c>
      <c r="I28" s="21">
        <v>0</v>
      </c>
      <c r="J28" s="66"/>
    </row>
    <row r="29" spans="1:10" ht="15" customHeight="1" x14ac:dyDescent="0.3">
      <c r="A29" s="126" t="s">
        <v>56</v>
      </c>
      <c r="B29" s="120"/>
      <c r="C29" s="120"/>
      <c r="D29" s="120"/>
      <c r="E29" s="120"/>
      <c r="F29" s="22">
        <v>0</v>
      </c>
      <c r="G29" s="22">
        <v>0</v>
      </c>
      <c r="H29" s="22"/>
      <c r="I29" s="23">
        <v>0</v>
      </c>
      <c r="J29" s="66"/>
    </row>
    <row r="30" spans="1:10" ht="45" customHeight="1" x14ac:dyDescent="0.3">
      <c r="A30" s="119" t="s">
        <v>153</v>
      </c>
      <c r="B30" s="132"/>
      <c r="C30" s="132"/>
      <c r="D30" s="132"/>
      <c r="E30" s="133"/>
      <c r="F30" s="22">
        <v>2490</v>
      </c>
      <c r="G30" s="22">
        <v>-617</v>
      </c>
      <c r="H30" s="22">
        <v>-3107</v>
      </c>
      <c r="I30" s="23">
        <f>I15+I22+I28-I29</f>
        <v>24.779116465863467</v>
      </c>
      <c r="J30" s="66"/>
    </row>
    <row r="31" spans="1:10" ht="15.6" x14ac:dyDescent="0.3">
      <c r="A31" s="36"/>
      <c r="B31" s="71"/>
      <c r="C31" s="71"/>
      <c r="D31" s="71"/>
      <c r="E31" s="71"/>
      <c r="F31" s="71"/>
      <c r="G31" s="71"/>
      <c r="H31" s="71"/>
      <c r="I31" s="71"/>
      <c r="J31" s="71"/>
    </row>
    <row r="32" spans="1:10" ht="15.6" x14ac:dyDescent="0.3">
      <c r="A32" s="134" t="s">
        <v>51</v>
      </c>
      <c r="B32" s="134"/>
      <c r="C32" s="134"/>
      <c r="D32" s="134"/>
      <c r="E32" s="134"/>
      <c r="F32" s="134"/>
      <c r="G32" s="134"/>
      <c r="H32" s="134"/>
      <c r="I32" s="134"/>
      <c r="J32" s="134"/>
    </row>
    <row r="33" spans="1:10" ht="17.399999999999999" x14ac:dyDescent="0.3">
      <c r="A33" s="24"/>
      <c r="B33" s="25"/>
      <c r="C33" s="25"/>
      <c r="D33" s="25"/>
      <c r="E33" s="25"/>
      <c r="F33" s="25"/>
      <c r="G33" s="25"/>
      <c r="H33" s="26"/>
      <c r="I33" s="26"/>
      <c r="J33" s="26"/>
    </row>
    <row r="34" spans="1:10" ht="26.4" x14ac:dyDescent="0.3">
      <c r="A34" s="27"/>
      <c r="B34" s="28"/>
      <c r="C34" s="28"/>
      <c r="D34" s="29"/>
      <c r="E34" s="30"/>
      <c r="F34" s="31" t="s">
        <v>29</v>
      </c>
      <c r="G34" s="3" t="s">
        <v>157</v>
      </c>
      <c r="H34" s="3" t="s">
        <v>158</v>
      </c>
      <c r="I34" s="3" t="s">
        <v>159</v>
      </c>
      <c r="J34" s="66"/>
    </row>
    <row r="35" spans="1:10" x14ac:dyDescent="0.3">
      <c r="A35" s="129" t="s">
        <v>55</v>
      </c>
      <c r="B35" s="130"/>
      <c r="C35" s="130"/>
      <c r="D35" s="130"/>
      <c r="E35" s="131"/>
      <c r="F35" s="20" t="e">
        <f>#REF!</f>
        <v>#REF!</v>
      </c>
      <c r="G35" s="20" t="e">
        <f>F38</f>
        <v>#REF!</v>
      </c>
      <c r="H35" s="20" t="e">
        <f>G38</f>
        <v>#REF!</v>
      </c>
      <c r="I35" s="21" t="e">
        <f>H38</f>
        <v>#REF!</v>
      </c>
      <c r="J35" s="66"/>
    </row>
    <row r="36" spans="1:10" ht="28.5" customHeight="1" x14ac:dyDescent="0.3">
      <c r="A36" s="129" t="s">
        <v>57</v>
      </c>
      <c r="B36" s="130"/>
      <c r="C36" s="130"/>
      <c r="D36" s="130"/>
      <c r="E36" s="131"/>
      <c r="F36" s="20">
        <v>0</v>
      </c>
      <c r="G36" s="20">
        <v>0</v>
      </c>
      <c r="H36" s="20">
        <v>0</v>
      </c>
      <c r="I36" s="21">
        <v>0</v>
      </c>
      <c r="J36" s="66"/>
    </row>
    <row r="37" spans="1:10" x14ac:dyDescent="0.3">
      <c r="A37" s="129" t="s">
        <v>58</v>
      </c>
      <c r="B37" s="135"/>
      <c r="C37" s="135"/>
      <c r="D37" s="135"/>
      <c r="E37" s="136"/>
      <c r="F37" s="20">
        <v>0</v>
      </c>
      <c r="G37" s="20">
        <v>0</v>
      </c>
      <c r="H37" s="20">
        <v>0</v>
      </c>
      <c r="I37" s="21">
        <v>0</v>
      </c>
      <c r="J37" s="66"/>
    </row>
    <row r="38" spans="1:10" ht="15" customHeight="1" x14ac:dyDescent="0.3">
      <c r="A38" s="126" t="s">
        <v>56</v>
      </c>
      <c r="B38" s="120"/>
      <c r="C38" s="120"/>
      <c r="D38" s="120"/>
      <c r="E38" s="120"/>
      <c r="F38" s="16" t="e">
        <f t="shared" ref="F38:I38" si="6">F35-F36+F37</f>
        <v>#REF!</v>
      </c>
      <c r="G38" s="16" t="e">
        <f t="shared" si="6"/>
        <v>#REF!</v>
      </c>
      <c r="H38" s="16" t="e">
        <f t="shared" si="6"/>
        <v>#REF!</v>
      </c>
      <c r="I38" s="32" t="e">
        <f t="shared" si="6"/>
        <v>#REF!</v>
      </c>
      <c r="J38" s="66"/>
    </row>
    <row r="39" spans="1:10" ht="17.25" customHeight="1" x14ac:dyDescent="0.3">
      <c r="A39" s="66"/>
      <c r="B39" s="66"/>
      <c r="C39" s="66"/>
      <c r="D39" s="66"/>
      <c r="E39" s="66"/>
      <c r="F39" s="66"/>
      <c r="G39" s="66"/>
      <c r="H39" s="66"/>
      <c r="I39" s="66"/>
      <c r="J39" s="66"/>
    </row>
    <row r="40" spans="1:10" x14ac:dyDescent="0.3">
      <c r="A40" s="127" t="s">
        <v>31</v>
      </c>
      <c r="B40" s="128"/>
      <c r="C40" s="128"/>
      <c r="D40" s="128"/>
      <c r="E40" s="128"/>
      <c r="F40" s="128"/>
      <c r="G40" s="128"/>
      <c r="H40" s="128"/>
      <c r="I40" s="128"/>
      <c r="J40" s="128"/>
    </row>
    <row r="41" spans="1:10" ht="9" customHeight="1" x14ac:dyDescent="0.3">
      <c r="A41" s="66"/>
      <c r="B41" s="66"/>
      <c r="C41" s="66"/>
      <c r="D41" s="66"/>
      <c r="E41" s="66"/>
      <c r="F41" s="66"/>
      <c r="G41" s="66"/>
      <c r="H41" s="66"/>
      <c r="I41" s="66"/>
      <c r="J41" s="66"/>
    </row>
  </sheetData>
  <mergeCells count="24">
    <mergeCell ref="A40:J40"/>
    <mergeCell ref="A22:E22"/>
    <mergeCell ref="A23:E23"/>
    <mergeCell ref="A25:J25"/>
    <mergeCell ref="A28:E28"/>
    <mergeCell ref="A29:E29"/>
    <mergeCell ref="A30:E30"/>
    <mergeCell ref="A32:J32"/>
    <mergeCell ref="A35:E35"/>
    <mergeCell ref="A36:E36"/>
    <mergeCell ref="A37:E37"/>
    <mergeCell ref="A38:E38"/>
    <mergeCell ref="A21:E21"/>
    <mergeCell ref="A1:J1"/>
    <mergeCell ref="A3:J3"/>
    <mergeCell ref="A5:J5"/>
    <mergeCell ref="A9:E9"/>
    <mergeCell ref="A10:E10"/>
    <mergeCell ref="A11:E11"/>
    <mergeCell ref="A13:E13"/>
    <mergeCell ref="A14:E14"/>
    <mergeCell ref="A15:E15"/>
    <mergeCell ref="A17:J17"/>
    <mergeCell ref="A20:E20"/>
  </mergeCells>
  <pageMargins left="0.7" right="0.7" top="0.75" bottom="0.75" header="0.3" footer="0.3"/>
  <pageSetup paperSize="9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>
      <selection activeCell="I16" sqref="I16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9" ht="42" customHeight="1" x14ac:dyDescent="0.3">
      <c r="A1" s="137" t="s">
        <v>162</v>
      </c>
      <c r="B1" s="137"/>
      <c r="C1" s="137"/>
      <c r="D1" s="137"/>
      <c r="E1" s="137"/>
      <c r="F1" s="137"/>
      <c r="G1" s="137"/>
      <c r="H1" s="137"/>
      <c r="I1" s="65"/>
    </row>
    <row r="2" spans="1:9" ht="18" customHeight="1" x14ac:dyDescent="0.3">
      <c r="A2" s="67"/>
      <c r="B2" s="67"/>
      <c r="C2" s="67"/>
      <c r="D2" s="67"/>
      <c r="E2" s="67"/>
      <c r="F2" s="67"/>
      <c r="G2" s="67"/>
      <c r="H2" s="67"/>
      <c r="I2" s="65"/>
    </row>
    <row r="3" spans="1:9" ht="15.75" customHeight="1" x14ac:dyDescent="0.3">
      <c r="A3" s="137" t="s">
        <v>17</v>
      </c>
      <c r="B3" s="137"/>
      <c r="C3" s="137"/>
      <c r="D3" s="137"/>
      <c r="E3" s="137"/>
      <c r="F3" s="137"/>
      <c r="G3" s="137"/>
      <c r="H3" s="137"/>
      <c r="I3" s="65"/>
    </row>
    <row r="4" spans="1:9" x14ac:dyDescent="0.3">
      <c r="A4" s="67"/>
      <c r="B4" s="67"/>
      <c r="C4" s="67"/>
      <c r="D4" s="67"/>
      <c r="E4" s="67"/>
      <c r="F4" s="67"/>
      <c r="G4" s="68"/>
      <c r="H4" s="68"/>
      <c r="I4" s="65"/>
    </row>
    <row r="5" spans="1:9" ht="18" customHeight="1" x14ac:dyDescent="0.3">
      <c r="A5" s="137" t="s">
        <v>4</v>
      </c>
      <c r="B5" s="137"/>
      <c r="C5" s="137"/>
      <c r="D5" s="137"/>
      <c r="E5" s="137"/>
      <c r="F5" s="137"/>
      <c r="G5" s="137"/>
      <c r="H5" s="137"/>
      <c r="I5" s="65"/>
    </row>
    <row r="6" spans="1:9" x14ac:dyDescent="0.3">
      <c r="A6" s="67"/>
      <c r="B6" s="67"/>
      <c r="C6" s="67"/>
      <c r="D6" s="67"/>
      <c r="E6" s="67"/>
      <c r="F6" s="67"/>
      <c r="G6" s="68"/>
      <c r="H6" s="68"/>
      <c r="I6" s="65"/>
    </row>
    <row r="7" spans="1:9" ht="15.75" customHeight="1" x14ac:dyDescent="0.3">
      <c r="A7" s="137" t="s">
        <v>38</v>
      </c>
      <c r="B7" s="137"/>
      <c r="C7" s="137"/>
      <c r="D7" s="137"/>
      <c r="E7" s="137"/>
      <c r="F7" s="137"/>
      <c r="G7" s="137"/>
      <c r="H7" s="137"/>
      <c r="I7" s="65"/>
    </row>
    <row r="8" spans="1:9" x14ac:dyDescent="0.3">
      <c r="A8" s="67"/>
      <c r="B8" s="67"/>
      <c r="C8" s="67"/>
      <c r="D8" s="67"/>
      <c r="E8" s="67"/>
      <c r="F8" s="67"/>
      <c r="G8" s="68"/>
      <c r="H8" s="68"/>
      <c r="I8" s="65"/>
    </row>
    <row r="9" spans="1:9" x14ac:dyDescent="0.3">
      <c r="A9" s="65"/>
      <c r="B9" s="65"/>
      <c r="C9" s="65"/>
      <c r="D9" s="65"/>
      <c r="E9" s="65"/>
      <c r="F9" s="65"/>
      <c r="G9" s="65"/>
      <c r="H9" s="65"/>
      <c r="I9" s="65"/>
    </row>
    <row r="10" spans="1:9" ht="27.6" x14ac:dyDescent="0.3">
      <c r="A10" s="41" t="s">
        <v>5</v>
      </c>
      <c r="B10" s="41" t="s">
        <v>6</v>
      </c>
      <c r="C10" s="41" t="s">
        <v>3</v>
      </c>
      <c r="D10" s="41" t="s">
        <v>127</v>
      </c>
      <c r="E10" s="41" t="s">
        <v>157</v>
      </c>
      <c r="F10" s="41" t="s">
        <v>158</v>
      </c>
      <c r="G10" s="41" t="s">
        <v>159</v>
      </c>
      <c r="H10" s="65"/>
      <c r="I10" s="65"/>
    </row>
    <row r="11" spans="1:9" x14ac:dyDescent="0.3">
      <c r="A11" s="41"/>
      <c r="B11" s="41"/>
      <c r="C11" s="41"/>
      <c r="D11" s="41">
        <v>1</v>
      </c>
      <c r="E11" s="41">
        <v>2</v>
      </c>
      <c r="F11" s="41">
        <v>3</v>
      </c>
      <c r="G11" s="41">
        <v>4</v>
      </c>
      <c r="H11" s="65"/>
      <c r="I11" s="65"/>
    </row>
    <row r="12" spans="1:9" ht="33.6" customHeight="1" x14ac:dyDescent="0.3">
      <c r="A12" s="41"/>
      <c r="B12" s="41"/>
      <c r="C12" s="41" t="s">
        <v>146</v>
      </c>
      <c r="D12" s="42">
        <f>SUM(D13+D20)</f>
        <v>783115</v>
      </c>
      <c r="E12" s="42">
        <f>SUM(F12-D12)</f>
        <v>218327</v>
      </c>
      <c r="F12" s="42">
        <f t="shared" ref="F12" si="0">SUM(F13+F20)</f>
        <v>1001442</v>
      </c>
      <c r="G12" s="42">
        <f>(F12/D12*100)-100</f>
        <v>27.879302529002771</v>
      </c>
      <c r="H12" s="65"/>
      <c r="I12" s="65"/>
    </row>
    <row r="13" spans="1:9" ht="38.4" customHeight="1" x14ac:dyDescent="0.3">
      <c r="A13" s="43">
        <v>6</v>
      </c>
      <c r="B13" s="43"/>
      <c r="C13" s="43" t="s">
        <v>7</v>
      </c>
      <c r="D13" s="44">
        <f>SUM(D14+D15+D16+D17+D18)</f>
        <v>780625</v>
      </c>
      <c r="E13" s="42">
        <f t="shared" ref="E13:E20" si="1">SUM(F13-D13)</f>
        <v>217710</v>
      </c>
      <c r="F13" s="44">
        <f>SUM(F14:F18)</f>
        <v>998335</v>
      </c>
      <c r="G13" s="42">
        <f t="shared" ref="G13:G20" si="2">(F13/D13*100)-100</f>
        <v>27.889191353082481</v>
      </c>
      <c r="H13" s="65"/>
      <c r="I13" s="65"/>
    </row>
    <row r="14" spans="1:9" ht="41.4" x14ac:dyDescent="0.3">
      <c r="A14" s="43"/>
      <c r="B14" s="43">
        <v>63</v>
      </c>
      <c r="C14" s="45" t="s">
        <v>24</v>
      </c>
      <c r="D14" s="44">
        <v>706343</v>
      </c>
      <c r="E14" s="42">
        <f t="shared" si="1"/>
        <v>177692</v>
      </c>
      <c r="F14" s="44">
        <v>884035</v>
      </c>
      <c r="G14" s="42">
        <f t="shared" si="2"/>
        <v>25.156616544653247</v>
      </c>
      <c r="H14" s="65"/>
      <c r="I14" s="65"/>
    </row>
    <row r="15" spans="1:9" ht="29.4" customHeight="1" x14ac:dyDescent="0.3">
      <c r="A15" s="46"/>
      <c r="B15" s="49">
        <v>64</v>
      </c>
      <c r="C15" s="46" t="s">
        <v>132</v>
      </c>
      <c r="D15" s="44">
        <v>0</v>
      </c>
      <c r="E15" s="42">
        <f t="shared" si="1"/>
        <v>0</v>
      </c>
      <c r="F15" s="44">
        <v>0</v>
      </c>
      <c r="G15" s="42">
        <v>0</v>
      </c>
      <c r="H15" s="65"/>
      <c r="I15" s="65"/>
    </row>
    <row r="16" spans="1:9" ht="30.6" customHeight="1" x14ac:dyDescent="0.3">
      <c r="A16" s="46"/>
      <c r="B16" s="49">
        <v>65</v>
      </c>
      <c r="C16" s="46" t="s">
        <v>135</v>
      </c>
      <c r="D16" s="44">
        <v>1062</v>
      </c>
      <c r="E16" s="42">
        <f t="shared" si="1"/>
        <v>818</v>
      </c>
      <c r="F16" s="44">
        <v>1880</v>
      </c>
      <c r="G16" s="42">
        <f t="shared" si="2"/>
        <v>77.024482109227876</v>
      </c>
      <c r="H16" s="65"/>
      <c r="I16" s="65"/>
    </row>
    <row r="17" spans="1:9" ht="40.799999999999997" customHeight="1" x14ac:dyDescent="0.3">
      <c r="A17" s="46"/>
      <c r="B17" s="49">
        <v>66</v>
      </c>
      <c r="C17" s="46" t="s">
        <v>137</v>
      </c>
      <c r="D17" s="44">
        <v>820</v>
      </c>
      <c r="E17" s="42">
        <f t="shared" si="1"/>
        <v>-280</v>
      </c>
      <c r="F17" s="44">
        <v>540</v>
      </c>
      <c r="G17" s="42">
        <f t="shared" si="2"/>
        <v>-34.146341463414629</v>
      </c>
      <c r="H17" s="65"/>
      <c r="I17" s="65"/>
    </row>
    <row r="18" spans="1:9" ht="60" customHeight="1" x14ac:dyDescent="0.3">
      <c r="A18" s="47"/>
      <c r="B18" s="49">
        <v>67</v>
      </c>
      <c r="C18" s="45" t="s">
        <v>26</v>
      </c>
      <c r="D18" s="44">
        <v>72400</v>
      </c>
      <c r="E18" s="42">
        <f t="shared" si="1"/>
        <v>39480</v>
      </c>
      <c r="F18" s="44">
        <v>111880</v>
      </c>
      <c r="G18" s="42">
        <f t="shared" si="2"/>
        <v>54.530386740331494</v>
      </c>
      <c r="H18" s="65"/>
      <c r="I18" s="65"/>
    </row>
    <row r="19" spans="1:9" x14ac:dyDescent="0.3">
      <c r="A19" s="43">
        <v>9</v>
      </c>
      <c r="B19" s="45"/>
      <c r="C19" s="47"/>
      <c r="D19" s="48"/>
      <c r="E19" s="42"/>
      <c r="F19" s="48"/>
      <c r="G19" s="42"/>
      <c r="H19" s="65"/>
      <c r="I19" s="65"/>
    </row>
    <row r="20" spans="1:9" x14ac:dyDescent="0.3">
      <c r="A20" s="45"/>
      <c r="B20" s="43">
        <v>92</v>
      </c>
      <c r="C20" s="47" t="s">
        <v>69</v>
      </c>
      <c r="D20" s="44">
        <v>2490</v>
      </c>
      <c r="E20" s="42">
        <f t="shared" si="1"/>
        <v>617</v>
      </c>
      <c r="F20" s="44">
        <v>3107</v>
      </c>
      <c r="G20" s="42">
        <f t="shared" si="2"/>
        <v>24.779116465863467</v>
      </c>
      <c r="H20" s="65"/>
      <c r="I20" s="65"/>
    </row>
    <row r="21" spans="1:9" x14ac:dyDescent="0.3">
      <c r="A21" s="45"/>
      <c r="B21" s="45"/>
      <c r="C21" s="47"/>
      <c r="D21" s="48"/>
      <c r="E21" s="48"/>
      <c r="F21" s="48"/>
      <c r="G21" s="48"/>
      <c r="H21" s="65"/>
      <c r="I21" s="65"/>
    </row>
    <row r="22" spans="1:9" x14ac:dyDescent="0.3">
      <c r="A22" s="65"/>
      <c r="B22" s="65"/>
      <c r="C22" s="65"/>
      <c r="D22" s="65"/>
      <c r="E22" s="65"/>
      <c r="F22" s="65"/>
      <c r="G22" s="65"/>
      <c r="H22" s="65"/>
      <c r="I22" s="65"/>
    </row>
    <row r="23" spans="1:9" ht="15.6" customHeight="1" x14ac:dyDescent="0.3">
      <c r="A23" s="137" t="s">
        <v>142</v>
      </c>
      <c r="B23" s="138"/>
      <c r="C23" s="138"/>
      <c r="D23" s="138"/>
      <c r="E23" s="138"/>
      <c r="F23" s="138"/>
      <c r="G23" s="138"/>
      <c r="H23" s="138"/>
      <c r="I23" s="138"/>
    </row>
    <row r="24" spans="1:9" x14ac:dyDescent="0.3">
      <c r="A24" s="67"/>
      <c r="B24" s="67"/>
      <c r="C24" s="67"/>
      <c r="D24" s="67"/>
      <c r="E24" s="67"/>
      <c r="F24" s="67"/>
      <c r="G24" s="67"/>
      <c r="H24" s="68"/>
      <c r="I24" s="68"/>
    </row>
    <row r="25" spans="1:9" ht="27.6" x14ac:dyDescent="0.3">
      <c r="A25" s="41" t="s">
        <v>5</v>
      </c>
      <c r="B25" s="41" t="s">
        <v>6</v>
      </c>
      <c r="C25" s="41" t="s">
        <v>8</v>
      </c>
      <c r="D25" s="41" t="s">
        <v>127</v>
      </c>
      <c r="E25" s="41" t="s">
        <v>157</v>
      </c>
      <c r="F25" s="41" t="s">
        <v>158</v>
      </c>
      <c r="G25" s="41" t="s">
        <v>159</v>
      </c>
      <c r="H25" s="65"/>
      <c r="I25" s="65"/>
    </row>
    <row r="26" spans="1:9" x14ac:dyDescent="0.3">
      <c r="A26" s="41"/>
      <c r="B26" s="41"/>
      <c r="C26" s="41"/>
      <c r="D26" s="41">
        <v>1</v>
      </c>
      <c r="E26" s="41">
        <v>2</v>
      </c>
      <c r="F26" s="41">
        <v>3</v>
      </c>
      <c r="G26" s="41">
        <v>4</v>
      </c>
      <c r="H26" s="65"/>
      <c r="I26" s="65"/>
    </row>
    <row r="27" spans="1:9" x14ac:dyDescent="0.3">
      <c r="A27" s="41" t="s">
        <v>143</v>
      </c>
      <c r="B27" s="41"/>
      <c r="C27" s="41"/>
      <c r="D27" s="42">
        <f>SUM(D28+D34)</f>
        <v>783115</v>
      </c>
      <c r="E27" s="42">
        <f>SUM(E28+E34)</f>
        <v>218327</v>
      </c>
      <c r="F27" s="42">
        <f>SUM(F28+F34)</f>
        <v>1001442</v>
      </c>
      <c r="G27" s="42">
        <f>(F27/D27*100)-100</f>
        <v>27.879302529002771</v>
      </c>
      <c r="H27" s="65"/>
      <c r="I27" s="65"/>
    </row>
    <row r="28" spans="1:9" x14ac:dyDescent="0.3">
      <c r="A28" s="43">
        <v>3</v>
      </c>
      <c r="B28" s="43"/>
      <c r="C28" s="43" t="s">
        <v>9</v>
      </c>
      <c r="D28" s="44">
        <f>SUM(D29+D30+D31+D32)</f>
        <v>767820</v>
      </c>
      <c r="E28" s="44">
        <f>SUM(F28-D28)</f>
        <v>224077</v>
      </c>
      <c r="F28" s="44">
        <f>SUM(F29:F33)</f>
        <v>991897</v>
      </c>
      <c r="G28" s="42">
        <f t="shared" ref="G28:G35" si="3">(F28/D28*100)-100</f>
        <v>29.183532598786172</v>
      </c>
      <c r="H28" s="65"/>
      <c r="I28" s="65"/>
    </row>
    <row r="29" spans="1:9" x14ac:dyDescent="0.3">
      <c r="A29" s="43"/>
      <c r="B29" s="43">
        <v>31</v>
      </c>
      <c r="C29" s="45" t="s">
        <v>10</v>
      </c>
      <c r="D29" s="44">
        <v>670540</v>
      </c>
      <c r="E29" s="44">
        <f t="shared" ref="E29:E35" si="4">SUM(F29-D29)</f>
        <v>119356</v>
      </c>
      <c r="F29" s="44">
        <v>789896</v>
      </c>
      <c r="G29" s="42">
        <f t="shared" si="3"/>
        <v>17.799982103975907</v>
      </c>
      <c r="H29" s="65"/>
      <c r="I29" s="65"/>
    </row>
    <row r="30" spans="1:9" x14ac:dyDescent="0.3">
      <c r="A30" s="47"/>
      <c r="B30" s="49">
        <v>32</v>
      </c>
      <c r="C30" s="47" t="s">
        <v>19</v>
      </c>
      <c r="D30" s="44">
        <v>83721</v>
      </c>
      <c r="E30" s="44">
        <f t="shared" si="4"/>
        <v>84994</v>
      </c>
      <c r="F30" s="44">
        <v>168715</v>
      </c>
      <c r="G30" s="42">
        <f t="shared" si="3"/>
        <v>101.52052651067237</v>
      </c>
      <c r="H30" s="65"/>
      <c r="I30" s="65"/>
    </row>
    <row r="31" spans="1:9" x14ac:dyDescent="0.3">
      <c r="A31" s="47"/>
      <c r="B31" s="49">
        <v>34</v>
      </c>
      <c r="C31" s="47" t="s">
        <v>63</v>
      </c>
      <c r="D31" s="44">
        <v>2609</v>
      </c>
      <c r="E31" s="44">
        <f t="shared" si="4"/>
        <v>818</v>
      </c>
      <c r="F31" s="44">
        <v>3427</v>
      </c>
      <c r="G31" s="42">
        <f t="shared" si="3"/>
        <v>31.353008815638191</v>
      </c>
      <c r="H31" s="65"/>
      <c r="I31" s="65"/>
    </row>
    <row r="32" spans="1:9" ht="55.2" x14ac:dyDescent="0.3">
      <c r="A32" s="47"/>
      <c r="B32" s="49">
        <v>37</v>
      </c>
      <c r="C32" s="46" t="s">
        <v>83</v>
      </c>
      <c r="D32" s="44">
        <v>10950</v>
      </c>
      <c r="E32" s="44">
        <f t="shared" si="4"/>
        <v>18150</v>
      </c>
      <c r="F32" s="44">
        <v>29100</v>
      </c>
      <c r="G32" s="42">
        <f t="shared" si="3"/>
        <v>165.75342465753425</v>
      </c>
      <c r="H32" s="65"/>
      <c r="I32" s="65"/>
    </row>
    <row r="33" spans="1:9" x14ac:dyDescent="0.3">
      <c r="A33" s="47"/>
      <c r="B33" s="49">
        <v>38</v>
      </c>
      <c r="C33" s="47" t="s">
        <v>161</v>
      </c>
      <c r="D33" s="44">
        <v>0</v>
      </c>
      <c r="E33" s="44">
        <f t="shared" si="4"/>
        <v>759</v>
      </c>
      <c r="F33" s="44">
        <v>759</v>
      </c>
      <c r="G33" s="42" t="e">
        <f t="shared" si="3"/>
        <v>#DIV/0!</v>
      </c>
      <c r="H33" s="65"/>
      <c r="I33" s="65"/>
    </row>
    <row r="34" spans="1:9" ht="27.6" x14ac:dyDescent="0.3">
      <c r="A34" s="49">
        <v>4</v>
      </c>
      <c r="B34" s="51"/>
      <c r="C34" s="52" t="s">
        <v>11</v>
      </c>
      <c r="D34" s="44">
        <f t="shared" ref="D34:F34" si="5">SUM(D35)</f>
        <v>15295</v>
      </c>
      <c r="E34" s="44">
        <f t="shared" si="4"/>
        <v>-5750</v>
      </c>
      <c r="F34" s="44">
        <f t="shared" si="5"/>
        <v>9545</v>
      </c>
      <c r="G34" s="42">
        <f t="shared" si="3"/>
        <v>-37.593984962406012</v>
      </c>
      <c r="H34" s="65"/>
      <c r="I34" s="65"/>
    </row>
    <row r="35" spans="1:9" ht="41.4" x14ac:dyDescent="0.3">
      <c r="A35" s="47"/>
      <c r="B35" s="43">
        <v>42</v>
      </c>
      <c r="C35" s="53" t="s">
        <v>27</v>
      </c>
      <c r="D35" s="44">
        <v>15295</v>
      </c>
      <c r="E35" s="44">
        <f t="shared" si="4"/>
        <v>-5750</v>
      </c>
      <c r="F35" s="44">
        <v>9545</v>
      </c>
      <c r="G35" s="42">
        <f t="shared" si="3"/>
        <v>-37.593984962406012</v>
      </c>
      <c r="H35" s="65"/>
      <c r="I35" s="65"/>
    </row>
    <row r="36" spans="1:9" x14ac:dyDescent="0.3">
      <c r="A36" s="66"/>
      <c r="B36" s="66"/>
      <c r="C36" s="66"/>
      <c r="D36" s="66"/>
      <c r="E36" s="66"/>
      <c r="F36" s="66"/>
      <c r="G36" s="66"/>
      <c r="H36" s="66"/>
      <c r="I36" s="66"/>
    </row>
    <row r="37" spans="1:9" x14ac:dyDescent="0.3">
      <c r="A37" s="66"/>
      <c r="B37" s="66"/>
      <c r="C37" s="66"/>
      <c r="D37" s="66"/>
      <c r="E37" s="66"/>
      <c r="F37" s="66"/>
      <c r="G37" s="66"/>
      <c r="H37" s="66"/>
      <c r="I37" s="66"/>
    </row>
  </sheetData>
  <mergeCells count="5">
    <mergeCell ref="A23:I23"/>
    <mergeCell ref="A1:H1"/>
    <mergeCell ref="A3:H3"/>
    <mergeCell ref="A5:H5"/>
    <mergeCell ref="A7:H7"/>
  </mergeCells>
  <pageMargins left="0.7" right="0.7" top="0.75" bottom="0.75" header="0.3" footer="0.3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9"/>
  <sheetViews>
    <sheetView topLeftCell="A31" workbookViewId="0">
      <selection activeCell="G51" sqref="G51"/>
    </sheetView>
  </sheetViews>
  <sheetFormatPr defaultRowHeight="14.4" x14ac:dyDescent="0.3"/>
  <cols>
    <col min="1" max="1" width="7.109375" customWidth="1"/>
    <col min="2" max="2" width="23.33203125" customWidth="1"/>
    <col min="3" max="3" width="6.88671875" customWidth="1"/>
    <col min="4" max="4" width="25.33203125" customWidth="1"/>
    <col min="5" max="5" width="15.109375" customWidth="1"/>
    <col min="6" max="6" width="13.77734375" customWidth="1"/>
    <col min="7" max="7" width="12.88671875" customWidth="1"/>
    <col min="8" max="8" width="13.33203125" customWidth="1"/>
  </cols>
  <sheetData>
    <row r="1" spans="1:9" ht="42" customHeight="1" x14ac:dyDescent="0.3">
      <c r="A1" s="139" t="s">
        <v>162</v>
      </c>
      <c r="B1" s="139"/>
      <c r="C1" s="139"/>
      <c r="D1" s="139"/>
      <c r="E1" s="139"/>
      <c r="F1" s="139"/>
      <c r="G1" s="37"/>
      <c r="H1" s="37"/>
      <c r="I1" s="37"/>
    </row>
    <row r="2" spans="1:9" ht="18" customHeight="1" x14ac:dyDescent="0.3">
      <c r="A2" s="38"/>
      <c r="B2" s="38"/>
      <c r="C2" s="38"/>
      <c r="D2" s="38"/>
      <c r="E2" s="38"/>
      <c r="F2" s="38"/>
      <c r="G2" s="37"/>
      <c r="H2" s="37"/>
      <c r="I2" s="37"/>
    </row>
    <row r="3" spans="1:9" ht="15.75" customHeight="1" x14ac:dyDescent="0.3">
      <c r="A3" s="139" t="s">
        <v>17</v>
      </c>
      <c r="B3" s="139"/>
      <c r="C3" s="139"/>
      <c r="D3" s="139"/>
      <c r="E3" s="139"/>
      <c r="F3" s="139"/>
      <c r="G3" s="37"/>
      <c r="H3" s="37"/>
      <c r="I3" s="37"/>
    </row>
    <row r="4" spans="1:9" x14ac:dyDescent="0.3">
      <c r="A4" s="37"/>
      <c r="B4" s="38"/>
      <c r="C4" s="38"/>
      <c r="D4" s="38"/>
      <c r="E4" s="39"/>
      <c r="F4" s="39"/>
      <c r="G4" s="37"/>
      <c r="H4" s="37"/>
      <c r="I4" s="37"/>
    </row>
    <row r="5" spans="1:9" ht="18" customHeight="1" x14ac:dyDescent="0.3">
      <c r="A5" s="139" t="s">
        <v>4</v>
      </c>
      <c r="B5" s="139"/>
      <c r="C5" s="139"/>
      <c r="D5" s="139"/>
      <c r="E5" s="139"/>
      <c r="F5" s="139"/>
      <c r="G5" s="37"/>
      <c r="H5" s="37"/>
      <c r="I5" s="37"/>
    </row>
    <row r="6" spans="1:9" x14ac:dyDescent="0.3">
      <c r="A6" s="38"/>
      <c r="B6" s="38"/>
      <c r="C6" s="38"/>
      <c r="D6" s="38"/>
      <c r="E6" s="39"/>
      <c r="F6" s="39"/>
      <c r="G6" s="37"/>
      <c r="H6" s="37"/>
      <c r="I6" s="37"/>
    </row>
    <row r="7" spans="1:9" ht="15.75" customHeight="1" x14ac:dyDescent="0.3">
      <c r="A7" s="139" t="s">
        <v>39</v>
      </c>
      <c r="B7" s="139"/>
      <c r="C7" s="139"/>
      <c r="D7" s="139"/>
      <c r="E7" s="139"/>
      <c r="F7" s="139"/>
      <c r="G7" s="37"/>
      <c r="H7" s="37"/>
      <c r="I7" s="37"/>
    </row>
    <row r="8" spans="1:9" x14ac:dyDescent="0.3">
      <c r="A8" s="38"/>
      <c r="B8" s="38"/>
      <c r="C8" s="38"/>
      <c r="D8" s="38"/>
      <c r="E8" s="39"/>
      <c r="F8" s="39"/>
      <c r="G8" s="37"/>
      <c r="H8" s="37"/>
      <c r="I8" s="37"/>
    </row>
    <row r="9" spans="1:9" x14ac:dyDescent="0.3">
      <c r="A9" s="37"/>
      <c r="B9" s="37"/>
      <c r="C9" s="37"/>
      <c r="D9" s="37"/>
      <c r="E9" s="37"/>
      <c r="F9" s="37"/>
      <c r="G9" s="37"/>
      <c r="H9" s="37"/>
      <c r="I9" s="37"/>
    </row>
    <row r="10" spans="1:9" ht="57.6" customHeight="1" x14ac:dyDescent="0.3">
      <c r="A10" s="40" t="s">
        <v>5</v>
      </c>
      <c r="B10" s="40" t="s">
        <v>6</v>
      </c>
      <c r="C10" s="40" t="s">
        <v>126</v>
      </c>
      <c r="D10" s="40" t="s">
        <v>3</v>
      </c>
      <c r="E10" s="40" t="s">
        <v>127</v>
      </c>
      <c r="F10" s="41" t="s">
        <v>157</v>
      </c>
      <c r="G10" s="41" t="s">
        <v>158</v>
      </c>
      <c r="H10" s="41" t="s">
        <v>159</v>
      </c>
      <c r="I10" s="37"/>
    </row>
    <row r="11" spans="1:9" ht="57.6" customHeight="1" x14ac:dyDescent="0.3">
      <c r="A11" s="41"/>
      <c r="B11" s="41"/>
      <c r="C11" s="41"/>
      <c r="D11" s="41" t="s">
        <v>146</v>
      </c>
      <c r="E11" s="42">
        <f>SUM(E12+E31)</f>
        <v>783115</v>
      </c>
      <c r="F11" s="42">
        <f>SUM(G11-E11)</f>
        <v>218327</v>
      </c>
      <c r="G11" s="42">
        <f t="shared" ref="G11" si="0">SUM(G12+G31)</f>
        <v>1001442</v>
      </c>
      <c r="H11" s="42">
        <f>(G11/E11*100)-100</f>
        <v>27.879302529002771</v>
      </c>
      <c r="I11" s="37"/>
    </row>
    <row r="12" spans="1:9" ht="30" customHeight="1" x14ac:dyDescent="0.3">
      <c r="A12" s="43">
        <v>6</v>
      </c>
      <c r="B12" s="43"/>
      <c r="C12" s="43"/>
      <c r="D12" s="43" t="s">
        <v>7</v>
      </c>
      <c r="E12" s="44">
        <f>SUM(E13+E16+E18+E20+E24)</f>
        <v>780625</v>
      </c>
      <c r="F12" s="42">
        <f t="shared" ref="F12:F35" si="1">SUM(G12-E12)</f>
        <v>217710</v>
      </c>
      <c r="G12" s="44">
        <f t="shared" ref="G12" si="2">SUM(G13+G16+G18+G20+G24)</f>
        <v>998335</v>
      </c>
      <c r="H12" s="42">
        <f t="shared" ref="H12:H35" si="3">(G12/E12*100)-100</f>
        <v>27.889191353082481</v>
      </c>
      <c r="I12" s="37"/>
    </row>
    <row r="13" spans="1:9" ht="41.4" x14ac:dyDescent="0.3">
      <c r="A13" s="43"/>
      <c r="B13" s="43">
        <v>63</v>
      </c>
      <c r="C13" s="45"/>
      <c r="D13" s="45" t="s">
        <v>24</v>
      </c>
      <c r="E13" s="44">
        <f t="shared" ref="E13:G13" si="4">SUM(E14:E15)</f>
        <v>706343</v>
      </c>
      <c r="F13" s="42">
        <f t="shared" si="1"/>
        <v>177692</v>
      </c>
      <c r="G13" s="44">
        <f t="shared" si="4"/>
        <v>884035</v>
      </c>
      <c r="H13" s="42">
        <f t="shared" si="3"/>
        <v>25.156616544653247</v>
      </c>
      <c r="I13" s="37"/>
    </row>
    <row r="14" spans="1:9" ht="27.6" x14ac:dyDescent="0.3">
      <c r="A14" s="46"/>
      <c r="B14" s="47"/>
      <c r="C14" s="47" t="s">
        <v>128</v>
      </c>
      <c r="D14" s="46" t="s">
        <v>129</v>
      </c>
      <c r="E14" s="48">
        <v>706250</v>
      </c>
      <c r="F14" s="42">
        <f t="shared" si="1"/>
        <v>177615</v>
      </c>
      <c r="G14" s="48">
        <v>883865</v>
      </c>
      <c r="H14" s="42">
        <f t="shared" si="3"/>
        <v>25.149026548672566</v>
      </c>
      <c r="I14" s="37"/>
    </row>
    <row r="15" spans="1:9" ht="27.6" x14ac:dyDescent="0.3">
      <c r="A15" s="46"/>
      <c r="B15" s="47"/>
      <c r="C15" s="47" t="s">
        <v>130</v>
      </c>
      <c r="D15" s="46" t="s">
        <v>131</v>
      </c>
      <c r="E15" s="48">
        <v>93</v>
      </c>
      <c r="F15" s="42">
        <f t="shared" si="1"/>
        <v>77</v>
      </c>
      <c r="G15" s="48">
        <v>170</v>
      </c>
      <c r="H15" s="42">
        <f t="shared" si="3"/>
        <v>82.79569892473117</v>
      </c>
      <c r="I15" s="37"/>
    </row>
    <row r="16" spans="1:9" ht="25.2" customHeight="1" x14ac:dyDescent="0.3">
      <c r="A16" s="46"/>
      <c r="B16" s="49">
        <v>64</v>
      </c>
      <c r="C16" s="47"/>
      <c r="D16" s="46" t="s">
        <v>132</v>
      </c>
      <c r="E16" s="44">
        <f t="shared" ref="E16:G16" si="5">SUM(E17:E17)</f>
        <v>0</v>
      </c>
      <c r="F16" s="42">
        <f t="shared" si="1"/>
        <v>0</v>
      </c>
      <c r="G16" s="44">
        <f t="shared" si="5"/>
        <v>0</v>
      </c>
      <c r="H16" s="42"/>
      <c r="I16" s="37"/>
    </row>
    <row r="17" spans="1:9" ht="26.4" customHeight="1" x14ac:dyDescent="0.3">
      <c r="A17" s="46"/>
      <c r="B17" s="47"/>
      <c r="C17" s="47" t="s">
        <v>133</v>
      </c>
      <c r="D17" s="46" t="s">
        <v>134</v>
      </c>
      <c r="E17" s="48">
        <v>0</v>
      </c>
      <c r="F17" s="42">
        <f t="shared" si="1"/>
        <v>0</v>
      </c>
      <c r="G17" s="48">
        <v>0</v>
      </c>
      <c r="H17" s="42"/>
      <c r="I17" s="37"/>
    </row>
    <row r="18" spans="1:9" ht="25.8" customHeight="1" x14ac:dyDescent="0.3">
      <c r="A18" s="46"/>
      <c r="B18" s="49">
        <v>65</v>
      </c>
      <c r="C18" s="47"/>
      <c r="D18" s="46" t="s">
        <v>135</v>
      </c>
      <c r="E18" s="44">
        <f t="shared" ref="E18:G18" si="6">SUM(E19:E19)</f>
        <v>1062</v>
      </c>
      <c r="F18" s="42">
        <f t="shared" si="1"/>
        <v>818</v>
      </c>
      <c r="G18" s="44">
        <f t="shared" si="6"/>
        <v>1880</v>
      </c>
      <c r="H18" s="42">
        <f t="shared" si="3"/>
        <v>77.024482109227876</v>
      </c>
      <c r="I18" s="37"/>
    </row>
    <row r="19" spans="1:9" ht="23.4" customHeight="1" x14ac:dyDescent="0.3">
      <c r="A19" s="46"/>
      <c r="B19" s="47"/>
      <c r="C19" s="47" t="s">
        <v>136</v>
      </c>
      <c r="D19" s="46" t="s">
        <v>135</v>
      </c>
      <c r="E19" s="48">
        <v>1062</v>
      </c>
      <c r="F19" s="42">
        <f t="shared" si="1"/>
        <v>818</v>
      </c>
      <c r="G19" s="48">
        <v>1880</v>
      </c>
      <c r="H19" s="42">
        <f t="shared" si="3"/>
        <v>77.024482109227876</v>
      </c>
      <c r="I19" s="37"/>
    </row>
    <row r="20" spans="1:9" ht="36.6" customHeight="1" x14ac:dyDescent="0.3">
      <c r="A20" s="46"/>
      <c r="B20" s="49">
        <v>66</v>
      </c>
      <c r="C20" s="47"/>
      <c r="D20" s="46" t="s">
        <v>137</v>
      </c>
      <c r="E20" s="44">
        <f t="shared" ref="E20:G20" si="7">SUM(E21+E22+E23)</f>
        <v>820</v>
      </c>
      <c r="F20" s="42">
        <f t="shared" si="1"/>
        <v>-280</v>
      </c>
      <c r="G20" s="44">
        <f t="shared" si="7"/>
        <v>540</v>
      </c>
      <c r="H20" s="42">
        <f t="shared" si="3"/>
        <v>-34.146341463414629</v>
      </c>
      <c r="I20" s="37"/>
    </row>
    <row r="21" spans="1:9" ht="25.2" customHeight="1" x14ac:dyDescent="0.3">
      <c r="A21" s="46"/>
      <c r="B21" s="47"/>
      <c r="C21" s="47" t="s">
        <v>136</v>
      </c>
      <c r="D21" s="46" t="s">
        <v>137</v>
      </c>
      <c r="E21" s="48">
        <v>480</v>
      </c>
      <c r="F21" s="42">
        <f t="shared" si="1"/>
        <v>-280</v>
      </c>
      <c r="G21" s="48">
        <v>200</v>
      </c>
      <c r="H21" s="42">
        <f t="shared" si="3"/>
        <v>-58.333333333333329</v>
      </c>
      <c r="I21" s="37"/>
    </row>
    <row r="22" spans="1:9" ht="41.4" x14ac:dyDescent="0.3">
      <c r="A22" s="46"/>
      <c r="B22" s="47"/>
      <c r="C22" s="47" t="s">
        <v>133</v>
      </c>
      <c r="D22" s="46" t="s">
        <v>137</v>
      </c>
      <c r="E22" s="48">
        <v>310</v>
      </c>
      <c r="F22" s="42">
        <f t="shared" si="1"/>
        <v>0</v>
      </c>
      <c r="G22" s="48">
        <v>310</v>
      </c>
      <c r="H22" s="42">
        <f t="shared" si="3"/>
        <v>0</v>
      </c>
      <c r="I22" s="37"/>
    </row>
    <row r="23" spans="1:9" ht="24" customHeight="1" x14ac:dyDescent="0.3">
      <c r="A23" s="46"/>
      <c r="B23" s="47"/>
      <c r="C23" s="47" t="s">
        <v>138</v>
      </c>
      <c r="D23" s="46" t="s">
        <v>139</v>
      </c>
      <c r="E23" s="48">
        <v>30</v>
      </c>
      <c r="F23" s="42">
        <f t="shared" si="1"/>
        <v>0</v>
      </c>
      <c r="G23" s="48">
        <v>30</v>
      </c>
      <c r="H23" s="42">
        <f t="shared" si="3"/>
        <v>0</v>
      </c>
      <c r="I23" s="37"/>
    </row>
    <row r="24" spans="1:9" ht="40.799999999999997" customHeight="1" x14ac:dyDescent="0.3">
      <c r="A24" s="47"/>
      <c r="B24" s="49">
        <v>67</v>
      </c>
      <c r="C24" s="47"/>
      <c r="D24" s="45" t="s">
        <v>26</v>
      </c>
      <c r="E24" s="44">
        <f t="shared" ref="E24:G24" si="8">SUM(E25:E26)</f>
        <v>72400</v>
      </c>
      <c r="F24" s="42">
        <f t="shared" si="1"/>
        <v>39480</v>
      </c>
      <c r="G24" s="44">
        <f t="shared" si="8"/>
        <v>111880</v>
      </c>
      <c r="H24" s="42">
        <f t="shared" si="3"/>
        <v>54.530386740331494</v>
      </c>
      <c r="I24" s="37"/>
    </row>
    <row r="25" spans="1:9" ht="55.2" x14ac:dyDescent="0.3">
      <c r="A25" s="47"/>
      <c r="B25" s="47"/>
      <c r="C25" s="47" t="s">
        <v>140</v>
      </c>
      <c r="D25" s="45" t="s">
        <v>26</v>
      </c>
      <c r="E25" s="48">
        <v>59235</v>
      </c>
      <c r="F25" s="42">
        <f t="shared" si="1"/>
        <v>0</v>
      </c>
      <c r="G25" s="48">
        <v>59235</v>
      </c>
      <c r="H25" s="42">
        <f t="shared" si="3"/>
        <v>0</v>
      </c>
      <c r="I25" s="37"/>
    </row>
    <row r="26" spans="1:9" ht="55.2" x14ac:dyDescent="0.3">
      <c r="A26" s="47"/>
      <c r="B26" s="47"/>
      <c r="C26" s="47" t="s">
        <v>141</v>
      </c>
      <c r="D26" s="45" t="s">
        <v>26</v>
      </c>
      <c r="E26" s="48">
        <v>13165</v>
      </c>
      <c r="F26" s="42">
        <f t="shared" si="1"/>
        <v>39480</v>
      </c>
      <c r="G26" s="48">
        <v>52645</v>
      </c>
      <c r="H26" s="42">
        <f t="shared" si="3"/>
        <v>299.88606152677556</v>
      </c>
      <c r="I26" s="37"/>
    </row>
    <row r="27" spans="1:9" x14ac:dyDescent="0.3">
      <c r="A27" s="50"/>
      <c r="B27" s="51"/>
      <c r="C27" s="51"/>
      <c r="D27" s="52"/>
      <c r="E27" s="48"/>
      <c r="F27" s="42"/>
      <c r="G27" s="48"/>
      <c r="H27" s="42"/>
      <c r="I27" s="37"/>
    </row>
    <row r="28" spans="1:9" x14ac:dyDescent="0.3">
      <c r="A28" s="45"/>
      <c r="B28" s="45"/>
      <c r="C28" s="45"/>
      <c r="D28" s="53"/>
      <c r="E28" s="48"/>
      <c r="F28" s="42"/>
      <c r="G28" s="48"/>
      <c r="H28" s="42"/>
      <c r="I28" s="37"/>
    </row>
    <row r="29" spans="1:9" x14ac:dyDescent="0.3">
      <c r="A29" s="45"/>
      <c r="B29" s="45"/>
      <c r="C29" s="45"/>
      <c r="D29" s="47"/>
      <c r="E29" s="48"/>
      <c r="F29" s="42"/>
      <c r="G29" s="48"/>
      <c r="H29" s="42"/>
      <c r="I29" s="37"/>
    </row>
    <row r="30" spans="1:9" x14ac:dyDescent="0.3">
      <c r="A30" s="45">
        <v>9</v>
      </c>
      <c r="B30" s="45"/>
      <c r="C30" s="45"/>
      <c r="D30" s="47"/>
      <c r="E30" s="48"/>
      <c r="F30" s="42"/>
      <c r="G30" s="48"/>
      <c r="H30" s="42"/>
      <c r="I30" s="37"/>
    </row>
    <row r="31" spans="1:9" x14ac:dyDescent="0.3">
      <c r="A31" s="45"/>
      <c r="B31" s="43">
        <v>92</v>
      </c>
      <c r="C31" s="45"/>
      <c r="D31" s="47" t="s">
        <v>69</v>
      </c>
      <c r="E31" s="44">
        <f>SUM(E32:E35)</f>
        <v>2490</v>
      </c>
      <c r="F31" s="42">
        <f t="shared" si="1"/>
        <v>617</v>
      </c>
      <c r="G31" s="44">
        <f>SUM(G32:G35)</f>
        <v>3107</v>
      </c>
      <c r="H31" s="42">
        <f t="shared" si="3"/>
        <v>24.779116465863467</v>
      </c>
      <c r="I31" s="37"/>
    </row>
    <row r="32" spans="1:9" x14ac:dyDescent="0.3">
      <c r="A32" s="45"/>
      <c r="B32" s="45"/>
      <c r="C32" s="45" t="s">
        <v>133</v>
      </c>
      <c r="D32" s="47"/>
      <c r="E32" s="48">
        <v>300</v>
      </c>
      <c r="F32" s="42">
        <f t="shared" si="1"/>
        <v>0</v>
      </c>
      <c r="G32" s="48">
        <v>300</v>
      </c>
      <c r="H32" s="42">
        <f t="shared" si="3"/>
        <v>0</v>
      </c>
      <c r="I32" s="37"/>
    </row>
    <row r="33" spans="1:9" x14ac:dyDescent="0.3">
      <c r="A33" s="45"/>
      <c r="B33" s="45"/>
      <c r="C33" s="45" t="s">
        <v>136</v>
      </c>
      <c r="D33" s="47"/>
      <c r="E33" s="48">
        <v>1500</v>
      </c>
      <c r="F33" s="42">
        <f t="shared" si="1"/>
        <v>331</v>
      </c>
      <c r="G33" s="48">
        <v>1831</v>
      </c>
      <c r="H33" s="42">
        <f t="shared" si="3"/>
        <v>22.066666666666663</v>
      </c>
      <c r="I33" s="37"/>
    </row>
    <row r="34" spans="1:9" x14ac:dyDescent="0.3">
      <c r="A34" s="45"/>
      <c r="B34" s="45"/>
      <c r="C34" s="45" t="s">
        <v>130</v>
      </c>
      <c r="D34" s="47"/>
      <c r="E34" s="48">
        <v>0</v>
      </c>
      <c r="F34" s="42">
        <f t="shared" si="1"/>
        <v>284</v>
      </c>
      <c r="G34" s="48">
        <v>284</v>
      </c>
      <c r="H34" s="42"/>
      <c r="I34" s="37"/>
    </row>
    <row r="35" spans="1:9" x14ac:dyDescent="0.3">
      <c r="A35" s="45"/>
      <c r="B35" s="45"/>
      <c r="C35" s="47" t="s">
        <v>138</v>
      </c>
      <c r="D35" s="47"/>
      <c r="E35" s="48">
        <v>690</v>
      </c>
      <c r="F35" s="42">
        <f t="shared" si="1"/>
        <v>2</v>
      </c>
      <c r="G35" s="48">
        <v>692</v>
      </c>
      <c r="H35" s="42">
        <f t="shared" si="3"/>
        <v>0.28985507246378006</v>
      </c>
      <c r="I35" s="37"/>
    </row>
    <row r="36" spans="1:9" x14ac:dyDescent="0.3">
      <c r="A36" s="54"/>
      <c r="B36" s="54"/>
      <c r="C36" s="64"/>
      <c r="D36" s="64"/>
      <c r="E36" s="55"/>
      <c r="F36" s="55"/>
      <c r="G36" s="55"/>
      <c r="H36" s="55"/>
      <c r="I36" s="37"/>
    </row>
    <row r="37" spans="1:9" x14ac:dyDescent="0.3">
      <c r="A37" s="54"/>
      <c r="B37" s="54"/>
      <c r="C37" s="64"/>
      <c r="D37" s="64"/>
      <c r="E37" s="55"/>
      <c r="F37" s="55"/>
      <c r="G37" s="55"/>
      <c r="H37" s="55"/>
      <c r="I37" s="37"/>
    </row>
    <row r="38" spans="1:9" x14ac:dyDescent="0.3">
      <c r="A38" s="54"/>
      <c r="B38" s="54"/>
      <c r="C38" s="64"/>
      <c r="D38" s="64"/>
      <c r="E38" s="55"/>
      <c r="F38" s="55"/>
      <c r="G38" s="55"/>
      <c r="H38" s="55"/>
      <c r="I38" s="37"/>
    </row>
    <row r="39" spans="1:9" ht="162.6" customHeight="1" x14ac:dyDescent="0.3">
      <c r="A39" s="37"/>
      <c r="B39" s="37"/>
      <c r="C39" s="37"/>
      <c r="D39" s="37"/>
      <c r="E39" s="37"/>
      <c r="F39" s="37"/>
      <c r="G39" s="37"/>
      <c r="H39" s="37"/>
      <c r="I39" s="37"/>
    </row>
    <row r="40" spans="1:9" x14ac:dyDescent="0.3">
      <c r="A40" s="139" t="s">
        <v>142</v>
      </c>
      <c r="B40" s="140"/>
      <c r="C40" s="140"/>
      <c r="D40" s="140"/>
      <c r="E40" s="140"/>
      <c r="F40" s="140"/>
      <c r="G40" s="140"/>
      <c r="H40" s="140"/>
      <c r="I40" s="140"/>
    </row>
    <row r="41" spans="1:9" x14ac:dyDescent="0.3">
      <c r="A41" s="38"/>
      <c r="B41" s="38"/>
      <c r="C41" s="38"/>
      <c r="D41" s="38"/>
      <c r="E41" s="38"/>
      <c r="F41" s="38"/>
      <c r="G41" s="38"/>
      <c r="H41" s="39"/>
      <c r="I41" s="39"/>
    </row>
    <row r="42" spans="1:9" ht="41.4" x14ac:dyDescent="0.3">
      <c r="A42" s="40" t="s">
        <v>5</v>
      </c>
      <c r="B42" s="40" t="s">
        <v>6</v>
      </c>
      <c r="C42" s="40" t="s">
        <v>126</v>
      </c>
      <c r="D42" s="40" t="s">
        <v>8</v>
      </c>
      <c r="E42" s="40" t="s">
        <v>127</v>
      </c>
      <c r="F42" s="41" t="s">
        <v>157</v>
      </c>
      <c r="G42" s="41" t="s">
        <v>158</v>
      </c>
      <c r="H42" s="41" t="s">
        <v>159</v>
      </c>
      <c r="I42" s="37"/>
    </row>
    <row r="43" spans="1:9" ht="28.2" customHeight="1" x14ac:dyDescent="0.3">
      <c r="A43" s="40" t="s">
        <v>143</v>
      </c>
      <c r="B43" s="40"/>
      <c r="C43" s="40"/>
      <c r="D43" s="40"/>
      <c r="E43" s="56">
        <f>SUM(E44+E71)</f>
        <v>783115</v>
      </c>
      <c r="F43" s="44">
        <f>SUM(G43-E43)</f>
        <v>218327</v>
      </c>
      <c r="G43" s="56">
        <f>SUM(G44+G71)</f>
        <v>1001442</v>
      </c>
      <c r="H43" s="56">
        <f>(G43/E43*100)-100</f>
        <v>27.879302529002771</v>
      </c>
      <c r="I43" s="37"/>
    </row>
    <row r="44" spans="1:9" x14ac:dyDescent="0.3">
      <c r="A44" s="43">
        <v>3</v>
      </c>
      <c r="B44" s="43"/>
      <c r="C44" s="43"/>
      <c r="D44" s="43" t="s">
        <v>9</v>
      </c>
      <c r="E44" s="44">
        <f t="shared" ref="E44" si="9">SUM(E45+E48+E60+E64)</f>
        <v>767820</v>
      </c>
      <c r="F44" s="44">
        <f>SUM(G44-E44)</f>
        <v>224077</v>
      </c>
      <c r="G44" s="44">
        <f>SUM(G45+G48+G60+G64+G68)</f>
        <v>991897</v>
      </c>
      <c r="H44" s="56">
        <f t="shared" ref="H44:H77" si="10">(G44/E44*100)-100</f>
        <v>29.183532598786172</v>
      </c>
      <c r="I44" s="37"/>
    </row>
    <row r="45" spans="1:9" x14ac:dyDescent="0.3">
      <c r="A45" s="43"/>
      <c r="B45" s="43">
        <v>31</v>
      </c>
      <c r="C45" s="45"/>
      <c r="D45" s="45" t="s">
        <v>10</v>
      </c>
      <c r="E45" s="44">
        <f t="shared" ref="E45:G45" si="11">SUM(E46:E47)</f>
        <v>670540</v>
      </c>
      <c r="F45" s="44">
        <f t="shared" ref="F45:F78" si="12">SUM(G45-E45)</f>
        <v>119356</v>
      </c>
      <c r="G45" s="44">
        <f t="shared" si="11"/>
        <v>789896</v>
      </c>
      <c r="H45" s="56">
        <f t="shared" si="10"/>
        <v>17.799982103975907</v>
      </c>
      <c r="I45" s="37"/>
    </row>
    <row r="46" spans="1:9" x14ac:dyDescent="0.3">
      <c r="A46" s="43"/>
      <c r="B46" s="45"/>
      <c r="C46" s="45" t="s">
        <v>141</v>
      </c>
      <c r="D46" s="45" t="s">
        <v>144</v>
      </c>
      <c r="E46" s="48">
        <v>9240</v>
      </c>
      <c r="F46" s="44">
        <f t="shared" si="12"/>
        <v>12389</v>
      </c>
      <c r="G46" s="48">
        <v>21629</v>
      </c>
      <c r="H46" s="56">
        <f t="shared" si="10"/>
        <v>134.0800865800866</v>
      </c>
      <c r="I46" s="37"/>
    </row>
    <row r="47" spans="1:9" x14ac:dyDescent="0.3">
      <c r="A47" s="47"/>
      <c r="B47" s="47"/>
      <c r="C47" s="47" t="s">
        <v>128</v>
      </c>
      <c r="D47" s="47" t="s">
        <v>145</v>
      </c>
      <c r="E47" s="48">
        <v>661300</v>
      </c>
      <c r="F47" s="44">
        <f t="shared" si="12"/>
        <v>106967</v>
      </c>
      <c r="G47" s="48">
        <v>768267</v>
      </c>
      <c r="H47" s="56">
        <f t="shared" si="10"/>
        <v>16.175260849841223</v>
      </c>
      <c r="I47" s="37"/>
    </row>
    <row r="48" spans="1:9" x14ac:dyDescent="0.3">
      <c r="A48" s="47"/>
      <c r="B48" s="49">
        <v>32</v>
      </c>
      <c r="C48" s="47"/>
      <c r="D48" s="47" t="s">
        <v>19</v>
      </c>
      <c r="E48" s="44">
        <f t="shared" ref="E48:G48" si="13">SUM(E49:E59)</f>
        <v>83721</v>
      </c>
      <c r="F48" s="44">
        <f t="shared" si="12"/>
        <v>84994</v>
      </c>
      <c r="G48" s="44">
        <f t="shared" si="13"/>
        <v>168715</v>
      </c>
      <c r="H48" s="56">
        <f t="shared" si="10"/>
        <v>101.52052651067237</v>
      </c>
      <c r="I48" s="37"/>
    </row>
    <row r="49" spans="1:9" x14ac:dyDescent="0.3">
      <c r="A49" s="47"/>
      <c r="B49" s="47"/>
      <c r="C49" s="47" t="s">
        <v>140</v>
      </c>
      <c r="D49" s="47"/>
      <c r="E49" s="48">
        <v>55836</v>
      </c>
      <c r="F49" s="44">
        <f t="shared" si="12"/>
        <v>-81</v>
      </c>
      <c r="G49" s="48">
        <v>55755</v>
      </c>
      <c r="H49" s="56">
        <f t="shared" si="10"/>
        <v>-0.14506769825918298</v>
      </c>
      <c r="I49" s="37"/>
    </row>
    <row r="50" spans="1:9" x14ac:dyDescent="0.3">
      <c r="A50" s="47"/>
      <c r="B50" s="47"/>
      <c r="C50" s="47" t="s">
        <v>141</v>
      </c>
      <c r="D50" s="47"/>
      <c r="E50" s="48">
        <v>3285</v>
      </c>
      <c r="F50" s="44">
        <f t="shared" si="12"/>
        <v>8491</v>
      </c>
      <c r="G50" s="48">
        <v>11776</v>
      </c>
      <c r="H50" s="56">
        <f t="shared" si="10"/>
        <v>258.47792998477928</v>
      </c>
      <c r="I50" s="37"/>
    </row>
    <row r="51" spans="1:9" x14ac:dyDescent="0.3">
      <c r="A51" s="47"/>
      <c r="B51" s="47"/>
      <c r="C51" s="47" t="s">
        <v>133</v>
      </c>
      <c r="D51" s="47"/>
      <c r="E51" s="48">
        <v>300</v>
      </c>
      <c r="F51" s="44">
        <f t="shared" si="12"/>
        <v>0</v>
      </c>
      <c r="G51" s="48">
        <v>300</v>
      </c>
      <c r="H51" s="56">
        <f t="shared" si="10"/>
        <v>0</v>
      </c>
      <c r="I51" s="37"/>
    </row>
    <row r="52" spans="1:9" x14ac:dyDescent="0.3">
      <c r="A52" s="47"/>
      <c r="B52" s="47"/>
      <c r="C52" s="47" t="s">
        <v>136</v>
      </c>
      <c r="D52" s="47"/>
      <c r="E52" s="48">
        <v>1542</v>
      </c>
      <c r="F52" s="44">
        <f t="shared" si="12"/>
        <v>538</v>
      </c>
      <c r="G52" s="48">
        <v>2080</v>
      </c>
      <c r="H52" s="56">
        <f t="shared" si="10"/>
        <v>34.889753566796372</v>
      </c>
      <c r="I52" s="37"/>
    </row>
    <row r="53" spans="1:9" x14ac:dyDescent="0.3">
      <c r="A53" s="47"/>
      <c r="B53" s="47"/>
      <c r="C53" s="47" t="s">
        <v>130</v>
      </c>
      <c r="D53" s="47"/>
      <c r="E53" s="48">
        <v>93</v>
      </c>
      <c r="F53" s="44">
        <f t="shared" si="12"/>
        <v>77</v>
      </c>
      <c r="G53" s="48">
        <v>170</v>
      </c>
      <c r="H53" s="56">
        <f t="shared" si="10"/>
        <v>82.79569892473117</v>
      </c>
      <c r="I53" s="37"/>
    </row>
    <row r="54" spans="1:9" x14ac:dyDescent="0.3">
      <c r="A54" s="47"/>
      <c r="B54" s="47"/>
      <c r="C54" s="47" t="s">
        <v>128</v>
      </c>
      <c r="D54" s="47"/>
      <c r="E54" s="48">
        <v>20175</v>
      </c>
      <c r="F54" s="44">
        <f t="shared" si="12"/>
        <v>75352</v>
      </c>
      <c r="G54" s="48">
        <v>95527</v>
      </c>
      <c r="H54" s="56">
        <f t="shared" si="10"/>
        <v>373.4919454770756</v>
      </c>
      <c r="I54" s="37"/>
    </row>
    <row r="55" spans="1:9" x14ac:dyDescent="0.3">
      <c r="A55" s="47"/>
      <c r="B55" s="47"/>
      <c r="C55" s="47" t="s">
        <v>138</v>
      </c>
      <c r="D55" s="47"/>
      <c r="E55" s="48">
        <v>0</v>
      </c>
      <c r="F55" s="44">
        <f t="shared" si="12"/>
        <v>0</v>
      </c>
      <c r="G55" s="48">
        <v>0</v>
      </c>
      <c r="H55" s="56"/>
      <c r="I55" s="37"/>
    </row>
    <row r="56" spans="1:9" x14ac:dyDescent="0.3">
      <c r="A56" s="47"/>
      <c r="B56" s="57" t="s">
        <v>147</v>
      </c>
      <c r="C56" s="57" t="s">
        <v>133</v>
      </c>
      <c r="D56" s="58"/>
      <c r="E56" s="59">
        <v>300</v>
      </c>
      <c r="F56" s="44">
        <f t="shared" si="12"/>
        <v>0</v>
      </c>
      <c r="G56" s="59">
        <v>300</v>
      </c>
      <c r="H56" s="56">
        <f t="shared" si="10"/>
        <v>0</v>
      </c>
      <c r="I56" s="37"/>
    </row>
    <row r="57" spans="1:9" ht="27.6" x14ac:dyDescent="0.3">
      <c r="A57" s="47"/>
      <c r="B57" s="60" t="s">
        <v>148</v>
      </c>
      <c r="C57" s="57" t="s">
        <v>136</v>
      </c>
      <c r="D57" s="58"/>
      <c r="E57" s="59">
        <v>1500</v>
      </c>
      <c r="F57" s="44">
        <f t="shared" si="12"/>
        <v>331</v>
      </c>
      <c r="G57" s="59">
        <v>1831</v>
      </c>
      <c r="H57" s="56">
        <f t="shared" si="10"/>
        <v>22.066666666666663</v>
      </c>
      <c r="I57" s="37"/>
    </row>
    <row r="58" spans="1:9" ht="27.6" x14ac:dyDescent="0.3">
      <c r="A58" s="47"/>
      <c r="B58" s="60" t="s">
        <v>433</v>
      </c>
      <c r="C58" s="57" t="s">
        <v>130</v>
      </c>
      <c r="D58" s="58"/>
      <c r="E58" s="59">
        <v>0</v>
      </c>
      <c r="F58" s="44">
        <v>284</v>
      </c>
      <c r="G58" s="59">
        <v>284</v>
      </c>
      <c r="H58" s="56" t="e">
        <f t="shared" si="10"/>
        <v>#DIV/0!</v>
      </c>
      <c r="I58" s="37"/>
    </row>
    <row r="59" spans="1:9" x14ac:dyDescent="0.3">
      <c r="A59" s="47"/>
      <c r="B59" s="57" t="s">
        <v>149</v>
      </c>
      <c r="C59" s="57" t="s">
        <v>138</v>
      </c>
      <c r="D59" s="58"/>
      <c r="E59" s="59">
        <v>690</v>
      </c>
      <c r="F59" s="44">
        <f t="shared" si="12"/>
        <v>2</v>
      </c>
      <c r="G59" s="59">
        <v>692</v>
      </c>
      <c r="H59" s="56">
        <f t="shared" si="10"/>
        <v>0.28985507246378006</v>
      </c>
      <c r="I59" s="37"/>
    </row>
    <row r="60" spans="1:9" x14ac:dyDescent="0.3">
      <c r="A60" s="47"/>
      <c r="B60" s="49">
        <v>34</v>
      </c>
      <c r="C60" s="47"/>
      <c r="D60" s="47"/>
      <c r="E60" s="44">
        <f t="shared" ref="E60:G60" si="14">SUM(E61:E63)</f>
        <v>2609</v>
      </c>
      <c r="F60" s="44">
        <f t="shared" si="12"/>
        <v>818</v>
      </c>
      <c r="G60" s="44">
        <f t="shared" si="14"/>
        <v>3427</v>
      </c>
      <c r="H60" s="56">
        <f t="shared" si="10"/>
        <v>31.353008815638191</v>
      </c>
      <c r="I60" s="37"/>
    </row>
    <row r="61" spans="1:9" x14ac:dyDescent="0.3">
      <c r="A61" s="47"/>
      <c r="B61" s="47"/>
      <c r="C61" s="47" t="s">
        <v>140</v>
      </c>
      <c r="D61" s="47"/>
      <c r="E61" s="48">
        <v>199</v>
      </c>
      <c r="F61" s="44">
        <f t="shared" si="12"/>
        <v>81</v>
      </c>
      <c r="G61" s="48">
        <v>280</v>
      </c>
      <c r="H61" s="56">
        <f t="shared" si="10"/>
        <v>40.7035175879397</v>
      </c>
      <c r="I61" s="37"/>
    </row>
    <row r="62" spans="1:9" x14ac:dyDescent="0.3">
      <c r="A62" s="47"/>
      <c r="B62" s="47"/>
      <c r="C62" s="47" t="s">
        <v>133</v>
      </c>
      <c r="D62" s="47"/>
      <c r="E62" s="48"/>
      <c r="F62" s="44">
        <f t="shared" si="12"/>
        <v>0</v>
      </c>
      <c r="G62" s="48">
        <v>0</v>
      </c>
      <c r="H62" s="56"/>
      <c r="I62" s="37"/>
    </row>
    <row r="63" spans="1:9" x14ac:dyDescent="0.3">
      <c r="A63" s="47"/>
      <c r="B63" s="47"/>
      <c r="C63" s="47" t="s">
        <v>128</v>
      </c>
      <c r="D63" s="47"/>
      <c r="E63" s="48">
        <v>2410</v>
      </c>
      <c r="F63" s="44">
        <f t="shared" si="12"/>
        <v>737</v>
      </c>
      <c r="G63" s="48">
        <v>3147</v>
      </c>
      <c r="H63" s="56">
        <f t="shared" si="10"/>
        <v>30.580912863070552</v>
      </c>
      <c r="I63" s="37"/>
    </row>
    <row r="64" spans="1:9" x14ac:dyDescent="0.3">
      <c r="A64" s="47"/>
      <c r="B64" s="49">
        <v>37</v>
      </c>
      <c r="C64" s="47"/>
      <c r="D64" s="47"/>
      <c r="E64" s="44">
        <f t="shared" ref="E64:G64" si="15">SUM(E65:E66)</f>
        <v>10950</v>
      </c>
      <c r="F64" s="44">
        <f t="shared" si="12"/>
        <v>18150</v>
      </c>
      <c r="G64" s="44">
        <f t="shared" si="15"/>
        <v>29100</v>
      </c>
      <c r="H64" s="56">
        <f t="shared" si="10"/>
        <v>165.75342465753425</v>
      </c>
      <c r="I64" s="37"/>
    </row>
    <row r="65" spans="1:9" x14ac:dyDescent="0.3">
      <c r="A65" s="47"/>
      <c r="B65" s="47"/>
      <c r="C65" s="47" t="s">
        <v>141</v>
      </c>
      <c r="D65" s="47"/>
      <c r="E65" s="48"/>
      <c r="F65" s="44">
        <f t="shared" si="12"/>
        <v>18600</v>
      </c>
      <c r="G65" s="48">
        <v>18600</v>
      </c>
      <c r="H65" s="56"/>
      <c r="I65" s="37"/>
    </row>
    <row r="66" spans="1:9" x14ac:dyDescent="0.3">
      <c r="A66" s="47"/>
      <c r="B66" s="47"/>
      <c r="C66" s="47" t="s">
        <v>128</v>
      </c>
      <c r="D66" s="47"/>
      <c r="E66" s="48">
        <v>10950</v>
      </c>
      <c r="F66" s="44">
        <f t="shared" si="12"/>
        <v>-450</v>
      </c>
      <c r="G66" s="48">
        <v>10500</v>
      </c>
      <c r="H66" s="56">
        <f t="shared" si="10"/>
        <v>-4.1095890410959015</v>
      </c>
      <c r="I66" s="37"/>
    </row>
    <row r="67" spans="1:9" x14ac:dyDescent="0.3">
      <c r="A67" s="47"/>
      <c r="B67" s="47"/>
      <c r="C67" s="47"/>
      <c r="D67" s="47"/>
      <c r="E67" s="48"/>
      <c r="F67" s="44"/>
      <c r="G67" s="48"/>
      <c r="H67" s="56"/>
      <c r="I67" s="37"/>
    </row>
    <row r="68" spans="1:9" x14ac:dyDescent="0.3">
      <c r="A68" s="47"/>
      <c r="B68" s="49">
        <v>38</v>
      </c>
      <c r="C68" s="47"/>
      <c r="D68" s="47"/>
      <c r="E68" s="44">
        <f t="shared" ref="E68:F68" si="16">SUM(E69)</f>
        <v>0</v>
      </c>
      <c r="F68" s="44">
        <f t="shared" si="16"/>
        <v>759</v>
      </c>
      <c r="G68" s="44">
        <f>SUM(G69)</f>
        <v>759</v>
      </c>
      <c r="H68" s="56"/>
      <c r="I68" s="37"/>
    </row>
    <row r="69" spans="1:9" x14ac:dyDescent="0.3">
      <c r="A69" s="47"/>
      <c r="B69" s="47"/>
      <c r="C69" s="47" t="s">
        <v>128</v>
      </c>
      <c r="D69" s="47"/>
      <c r="E69" s="48">
        <v>0</v>
      </c>
      <c r="F69" s="44">
        <f t="shared" si="12"/>
        <v>759</v>
      </c>
      <c r="G69" s="48">
        <v>759</v>
      </c>
      <c r="H69" s="56"/>
      <c r="I69" s="37"/>
    </row>
    <row r="70" spans="1:9" x14ac:dyDescent="0.3">
      <c r="A70" s="47"/>
      <c r="B70" s="49" t="s">
        <v>25</v>
      </c>
      <c r="C70" s="47"/>
      <c r="D70" s="47"/>
      <c r="E70" s="48"/>
      <c r="F70" s="44">
        <f t="shared" si="12"/>
        <v>0</v>
      </c>
      <c r="G70" s="48"/>
      <c r="H70" s="56"/>
      <c r="I70" s="37"/>
    </row>
    <row r="71" spans="1:9" ht="27.6" x14ac:dyDescent="0.3">
      <c r="A71" s="50">
        <v>4</v>
      </c>
      <c r="B71" s="51"/>
      <c r="C71" s="51"/>
      <c r="D71" s="52" t="s">
        <v>11</v>
      </c>
      <c r="E71" s="44">
        <f t="shared" ref="E71:G71" si="17">SUM(E72)</f>
        <v>15295</v>
      </c>
      <c r="F71" s="44">
        <f t="shared" si="12"/>
        <v>-5750</v>
      </c>
      <c r="G71" s="44">
        <f t="shared" si="17"/>
        <v>9545</v>
      </c>
      <c r="H71" s="56">
        <f t="shared" si="10"/>
        <v>-37.593984962406012</v>
      </c>
      <c r="I71" s="37"/>
    </row>
    <row r="72" spans="1:9" ht="41.4" x14ac:dyDescent="0.3">
      <c r="A72" s="45"/>
      <c r="B72" s="43">
        <v>42</v>
      </c>
      <c r="C72" s="45"/>
      <c r="D72" s="53" t="s">
        <v>27</v>
      </c>
      <c r="E72" s="44">
        <f t="shared" ref="E72:G72" si="18">SUM(E73:E78)</f>
        <v>15295</v>
      </c>
      <c r="F72" s="44">
        <f t="shared" si="12"/>
        <v>-5750</v>
      </c>
      <c r="G72" s="44">
        <f t="shared" si="18"/>
        <v>9545</v>
      </c>
      <c r="H72" s="56">
        <f t="shared" si="10"/>
        <v>-37.593984962406012</v>
      </c>
      <c r="I72" s="37"/>
    </row>
    <row r="73" spans="1:9" x14ac:dyDescent="0.3">
      <c r="A73" s="45"/>
      <c r="B73" s="45"/>
      <c r="C73" s="45" t="s">
        <v>140</v>
      </c>
      <c r="D73" s="47"/>
      <c r="E73" s="48">
        <v>3200</v>
      </c>
      <c r="F73" s="44">
        <f t="shared" si="12"/>
        <v>0</v>
      </c>
      <c r="G73" s="48">
        <v>3200</v>
      </c>
      <c r="H73" s="56">
        <f t="shared" si="10"/>
        <v>0</v>
      </c>
      <c r="I73" s="37"/>
    </row>
    <row r="74" spans="1:9" x14ac:dyDescent="0.3">
      <c r="A74" s="45"/>
      <c r="B74" s="45"/>
      <c r="C74" s="45" t="s">
        <v>141</v>
      </c>
      <c r="D74" s="47"/>
      <c r="E74" s="48">
        <v>640</v>
      </c>
      <c r="F74" s="44">
        <f t="shared" si="12"/>
        <v>0</v>
      </c>
      <c r="G74" s="48">
        <v>640</v>
      </c>
      <c r="H74" s="56">
        <f t="shared" si="10"/>
        <v>0</v>
      </c>
      <c r="I74" s="37"/>
    </row>
    <row r="75" spans="1:9" x14ac:dyDescent="0.3">
      <c r="A75" s="45"/>
      <c r="B75" s="45"/>
      <c r="C75" s="45" t="s">
        <v>128</v>
      </c>
      <c r="D75" s="47"/>
      <c r="E75" s="48">
        <v>11415</v>
      </c>
      <c r="F75" s="44">
        <f t="shared" si="12"/>
        <v>-5750</v>
      </c>
      <c r="G75" s="48">
        <v>5665</v>
      </c>
      <c r="H75" s="56">
        <f t="shared" si="10"/>
        <v>-50.372317126587824</v>
      </c>
      <c r="I75" s="37"/>
    </row>
    <row r="76" spans="1:9" x14ac:dyDescent="0.3">
      <c r="A76" s="45"/>
      <c r="B76" s="45"/>
      <c r="C76" s="45" t="s">
        <v>133</v>
      </c>
      <c r="D76" s="47"/>
      <c r="E76" s="48">
        <v>10</v>
      </c>
      <c r="F76" s="44">
        <f t="shared" si="12"/>
        <v>0</v>
      </c>
      <c r="G76" s="48">
        <v>10</v>
      </c>
      <c r="H76" s="56">
        <f t="shared" si="10"/>
        <v>0</v>
      </c>
      <c r="I76" s="37"/>
    </row>
    <row r="77" spans="1:9" x14ac:dyDescent="0.3">
      <c r="A77" s="45"/>
      <c r="B77" s="45"/>
      <c r="C77" s="45" t="s">
        <v>138</v>
      </c>
      <c r="D77" s="47"/>
      <c r="E77" s="48">
        <v>30</v>
      </c>
      <c r="F77" s="44">
        <f t="shared" si="12"/>
        <v>0</v>
      </c>
      <c r="G77" s="48">
        <v>30</v>
      </c>
      <c r="H77" s="56">
        <f t="shared" si="10"/>
        <v>0</v>
      </c>
      <c r="I77" s="37"/>
    </row>
    <row r="78" spans="1:9" ht="27.6" x14ac:dyDescent="0.3">
      <c r="A78" s="61"/>
      <c r="B78" s="62" t="s">
        <v>149</v>
      </c>
      <c r="C78" s="57" t="s">
        <v>138</v>
      </c>
      <c r="D78" s="58"/>
      <c r="E78" s="59">
        <v>0</v>
      </c>
      <c r="F78" s="44">
        <f t="shared" si="12"/>
        <v>0</v>
      </c>
      <c r="G78" s="59">
        <v>0</v>
      </c>
      <c r="H78" s="56">
        <v>0</v>
      </c>
      <c r="I78" s="37"/>
    </row>
    <row r="79" spans="1:9" x14ac:dyDescent="0.3">
      <c r="A79" s="63"/>
      <c r="B79" s="63"/>
      <c r="C79" s="63"/>
      <c r="D79" s="63"/>
      <c r="E79" s="63"/>
      <c r="F79" s="44"/>
      <c r="G79" s="63"/>
      <c r="H79" s="56"/>
      <c r="I79" s="37"/>
    </row>
  </sheetData>
  <mergeCells count="5">
    <mergeCell ref="A40:I40"/>
    <mergeCell ref="A1:F1"/>
    <mergeCell ref="A3:F3"/>
    <mergeCell ref="A5:F5"/>
    <mergeCell ref="A7:F7"/>
  </mergeCells>
  <pageMargins left="0.7" right="0.7" top="0.75" bottom="0.75" header="0.3" footer="0.3"/>
  <pageSetup paperSize="9" scale="6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D15" sqref="D15"/>
    </sheetView>
  </sheetViews>
  <sheetFormatPr defaultRowHeight="14.4" x14ac:dyDescent="0.3"/>
  <cols>
    <col min="1" max="1" width="37.6640625" customWidth="1"/>
    <col min="2" max="6" width="25.33203125" customWidth="1"/>
  </cols>
  <sheetData>
    <row r="1" spans="1:6" ht="42" customHeight="1" x14ac:dyDescent="0.3">
      <c r="A1" s="139" t="s">
        <v>162</v>
      </c>
      <c r="B1" s="139"/>
      <c r="C1" s="139"/>
      <c r="D1" s="139"/>
      <c r="E1" s="139"/>
      <c r="F1" s="139"/>
    </row>
    <row r="2" spans="1:6" ht="18" customHeight="1" x14ac:dyDescent="0.3">
      <c r="A2" s="38"/>
      <c r="B2" s="38"/>
      <c r="C2" s="38"/>
      <c r="D2" s="38"/>
      <c r="E2" s="38"/>
      <c r="F2" s="38"/>
    </row>
    <row r="3" spans="1:6" x14ac:dyDescent="0.3">
      <c r="A3" s="139" t="s">
        <v>17</v>
      </c>
      <c r="B3" s="139"/>
      <c r="C3" s="139"/>
      <c r="D3" s="139"/>
      <c r="E3" s="141"/>
      <c r="F3" s="141"/>
    </row>
    <row r="4" spans="1:6" x14ac:dyDescent="0.3">
      <c r="A4" s="38"/>
      <c r="B4" s="38"/>
      <c r="C4" s="38"/>
      <c r="D4" s="38"/>
      <c r="E4" s="39"/>
      <c r="F4" s="39"/>
    </row>
    <row r="5" spans="1:6" ht="18" customHeight="1" x14ac:dyDescent="0.3">
      <c r="A5" s="139" t="s">
        <v>4</v>
      </c>
      <c r="B5" s="142"/>
      <c r="C5" s="142"/>
      <c r="D5" s="142"/>
      <c r="E5" s="142"/>
      <c r="F5" s="142"/>
    </row>
    <row r="6" spans="1:6" x14ac:dyDescent="0.3">
      <c r="A6" s="38"/>
      <c r="B6" s="38"/>
      <c r="C6" s="38"/>
      <c r="D6" s="38"/>
      <c r="E6" s="39"/>
      <c r="F6" s="39"/>
    </row>
    <row r="7" spans="1:6" x14ac:dyDescent="0.3">
      <c r="A7" s="139" t="s">
        <v>12</v>
      </c>
      <c r="B7" s="143"/>
      <c r="C7" s="143"/>
      <c r="D7" s="143"/>
      <c r="E7" s="143"/>
      <c r="F7" s="143"/>
    </row>
    <row r="8" spans="1:6" x14ac:dyDescent="0.3">
      <c r="A8" s="38"/>
      <c r="B8" s="38"/>
      <c r="C8" s="38"/>
      <c r="D8" s="38"/>
      <c r="E8" s="39"/>
      <c r="F8" s="39"/>
    </row>
    <row r="9" spans="1:6" ht="27.6" x14ac:dyDescent="0.3">
      <c r="A9" s="40" t="s">
        <v>40</v>
      </c>
      <c r="B9" s="40" t="s">
        <v>29</v>
      </c>
      <c r="C9" s="41" t="s">
        <v>157</v>
      </c>
      <c r="D9" s="41" t="s">
        <v>158</v>
      </c>
      <c r="E9" s="41" t="s">
        <v>159</v>
      </c>
      <c r="F9" s="66"/>
    </row>
    <row r="10" spans="1:6" x14ac:dyDescent="0.3">
      <c r="A10" s="40"/>
      <c r="B10" s="40">
        <v>1</v>
      </c>
      <c r="C10" s="41">
        <v>2</v>
      </c>
      <c r="D10" s="41">
        <v>3</v>
      </c>
      <c r="E10" s="41">
        <v>4</v>
      </c>
      <c r="F10" s="66"/>
    </row>
    <row r="11" spans="1:6" ht="15.75" customHeight="1" x14ac:dyDescent="0.3">
      <c r="A11" s="43" t="s">
        <v>13</v>
      </c>
      <c r="B11" s="48">
        <v>783115</v>
      </c>
      <c r="C11" s="48">
        <f>SUM(D11-B11)</f>
        <v>218327</v>
      </c>
      <c r="D11" s="48">
        <v>1001442</v>
      </c>
      <c r="E11" s="48">
        <f>(D11/B11*100)-100</f>
        <v>27.879302529002771</v>
      </c>
      <c r="F11" s="66"/>
    </row>
    <row r="12" spans="1:6" ht="15.75" customHeight="1" x14ac:dyDescent="0.3">
      <c r="A12" s="43" t="s">
        <v>150</v>
      </c>
      <c r="B12" s="48">
        <v>783115</v>
      </c>
      <c r="C12" s="48">
        <f t="shared" ref="C12:C14" si="0">SUM(D12-B12)</f>
        <v>218327</v>
      </c>
      <c r="D12" s="48">
        <v>1001442</v>
      </c>
      <c r="E12" s="48">
        <f t="shared" ref="E12:E14" si="1">(D12/B12*100)-100</f>
        <v>27.879302529002771</v>
      </c>
      <c r="F12" s="66"/>
    </row>
    <row r="13" spans="1:6" x14ac:dyDescent="0.3">
      <c r="A13" s="46" t="s">
        <v>151</v>
      </c>
      <c r="B13" s="48">
        <v>783115</v>
      </c>
      <c r="C13" s="48">
        <f t="shared" si="0"/>
        <v>218327</v>
      </c>
      <c r="D13" s="48">
        <v>1001442</v>
      </c>
      <c r="E13" s="48">
        <f t="shared" si="1"/>
        <v>27.879302529002771</v>
      </c>
      <c r="F13" s="66"/>
    </row>
    <row r="14" spans="1:6" x14ac:dyDescent="0.3">
      <c r="A14" s="72" t="s">
        <v>152</v>
      </c>
      <c r="B14" s="48">
        <v>783115</v>
      </c>
      <c r="C14" s="48">
        <f t="shared" si="0"/>
        <v>218327</v>
      </c>
      <c r="D14" s="48">
        <v>1001442</v>
      </c>
      <c r="E14" s="48">
        <f t="shared" si="1"/>
        <v>27.879302529002771</v>
      </c>
      <c r="F14" s="66"/>
    </row>
    <row r="15" spans="1:6" x14ac:dyDescent="0.3">
      <c r="A15" s="43"/>
      <c r="B15" s="48"/>
      <c r="C15" s="48"/>
      <c r="D15" s="48"/>
      <c r="E15" s="73"/>
      <c r="F15" s="66"/>
    </row>
    <row r="16" spans="1:6" x14ac:dyDescent="0.3">
      <c r="A16" s="45"/>
      <c r="B16" s="48"/>
      <c r="C16" s="48"/>
      <c r="D16" s="48"/>
      <c r="E16" s="73"/>
      <c r="F16" s="66"/>
    </row>
    <row r="17" spans="1:6" x14ac:dyDescent="0.3">
      <c r="A17" s="66"/>
      <c r="B17" s="66"/>
      <c r="C17" s="66"/>
      <c r="D17" s="66"/>
      <c r="E17" s="66"/>
      <c r="F17" s="66"/>
    </row>
    <row r="18" spans="1:6" x14ac:dyDescent="0.3">
      <c r="A18" s="66"/>
      <c r="B18" s="66"/>
      <c r="C18" s="66"/>
      <c r="D18" s="66"/>
      <c r="E18" s="66"/>
      <c r="F18" s="66"/>
    </row>
    <row r="19" spans="1:6" x14ac:dyDescent="0.3">
      <c r="A19" s="66"/>
      <c r="B19" s="66"/>
      <c r="C19" s="66"/>
      <c r="D19" s="66"/>
      <c r="E19" s="66"/>
      <c r="F19" s="66"/>
    </row>
  </sheetData>
  <mergeCells count="4">
    <mergeCell ref="A1:F1"/>
    <mergeCell ref="A3:F3"/>
    <mergeCell ref="A5:F5"/>
    <mergeCell ref="A7:F7"/>
  </mergeCells>
  <pageMargins left="0.7" right="0.7" top="0.75" bottom="0.75" header="0.3" footer="0.3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workbookViewId="0">
      <selection activeCell="E7" sqref="E7:G7"/>
    </sheetView>
  </sheetViews>
  <sheetFormatPr defaultRowHeight="14.4" x14ac:dyDescent="0.3"/>
  <cols>
    <col min="1" max="1" width="7.44140625" bestFit="1" customWidth="1"/>
    <col min="2" max="2" width="8.44140625" bestFit="1" customWidth="1"/>
    <col min="3" max="8" width="25.33203125" customWidth="1"/>
  </cols>
  <sheetData>
    <row r="1" spans="1:8" ht="42" customHeight="1" x14ac:dyDescent="0.3">
      <c r="A1" s="139" t="s">
        <v>162</v>
      </c>
      <c r="B1" s="139"/>
      <c r="C1" s="139"/>
      <c r="D1" s="139"/>
      <c r="E1" s="139"/>
      <c r="F1" s="139"/>
      <c r="G1" s="139"/>
      <c r="H1" s="139"/>
    </row>
    <row r="2" spans="1:8" ht="18" customHeight="1" x14ac:dyDescent="0.3">
      <c r="A2" s="38"/>
      <c r="B2" s="38"/>
      <c r="C2" s="38"/>
      <c r="D2" s="38"/>
      <c r="E2" s="38"/>
      <c r="F2" s="38"/>
      <c r="G2" s="38"/>
      <c r="H2" s="38"/>
    </row>
    <row r="3" spans="1:8" ht="15.75" customHeight="1" x14ac:dyDescent="0.3">
      <c r="A3" s="139" t="s">
        <v>17</v>
      </c>
      <c r="B3" s="139"/>
      <c r="C3" s="139"/>
      <c r="D3" s="139"/>
      <c r="E3" s="139"/>
      <c r="F3" s="139"/>
      <c r="G3" s="139"/>
      <c r="H3" s="139"/>
    </row>
    <row r="4" spans="1:8" x14ac:dyDescent="0.3">
      <c r="A4" s="38"/>
      <c r="B4" s="38"/>
      <c r="C4" s="38"/>
      <c r="D4" s="38"/>
      <c r="E4" s="38"/>
      <c r="F4" s="38"/>
      <c r="G4" s="39"/>
      <c r="H4" s="39"/>
    </row>
    <row r="5" spans="1:8" ht="18" customHeight="1" x14ac:dyDescent="0.3">
      <c r="A5" s="139" t="s">
        <v>45</v>
      </c>
      <c r="B5" s="139"/>
      <c r="C5" s="139"/>
      <c r="D5" s="139"/>
      <c r="E5" s="139"/>
      <c r="F5" s="139"/>
      <c r="G5" s="139"/>
      <c r="H5" s="139"/>
    </row>
    <row r="6" spans="1:8" x14ac:dyDescent="0.3">
      <c r="A6" s="38"/>
      <c r="B6" s="38"/>
      <c r="C6" s="38"/>
      <c r="D6" s="38"/>
      <c r="E6" s="38"/>
      <c r="F6" s="38"/>
      <c r="G6" s="39"/>
      <c r="H6" s="39"/>
    </row>
    <row r="7" spans="1:8" ht="27.6" x14ac:dyDescent="0.3">
      <c r="A7" s="40" t="s">
        <v>5</v>
      </c>
      <c r="B7" s="74" t="s">
        <v>6</v>
      </c>
      <c r="C7" s="74" t="s">
        <v>28</v>
      </c>
      <c r="D7" s="40" t="s">
        <v>29</v>
      </c>
      <c r="E7" s="41" t="s">
        <v>157</v>
      </c>
      <c r="F7" s="41" t="s">
        <v>158</v>
      </c>
      <c r="G7" s="41" t="s">
        <v>159</v>
      </c>
      <c r="H7" s="66"/>
    </row>
    <row r="8" spans="1:8" x14ac:dyDescent="0.3">
      <c r="A8" s="75"/>
      <c r="B8" s="76"/>
      <c r="C8" s="77" t="s">
        <v>47</v>
      </c>
      <c r="D8" s="75"/>
      <c r="E8" s="75"/>
      <c r="F8" s="75"/>
      <c r="G8" s="75"/>
      <c r="H8" s="66"/>
    </row>
    <row r="9" spans="1:8" ht="27.6" x14ac:dyDescent="0.3">
      <c r="A9" s="43">
        <v>8</v>
      </c>
      <c r="B9" s="43"/>
      <c r="C9" s="43" t="s">
        <v>14</v>
      </c>
      <c r="D9" s="48"/>
      <c r="E9" s="48"/>
      <c r="F9" s="48"/>
      <c r="G9" s="48"/>
      <c r="H9" s="66"/>
    </row>
    <row r="10" spans="1:8" x14ac:dyDescent="0.3">
      <c r="A10" s="43"/>
      <c r="B10" s="45">
        <v>84</v>
      </c>
      <c r="C10" s="45" t="s">
        <v>20</v>
      </c>
      <c r="D10" s="48"/>
      <c r="E10" s="48"/>
      <c r="F10" s="48"/>
      <c r="G10" s="48"/>
      <c r="H10" s="66"/>
    </row>
    <row r="11" spans="1:8" x14ac:dyDescent="0.3">
      <c r="A11" s="43"/>
      <c r="B11" s="45"/>
      <c r="C11" s="78"/>
      <c r="D11" s="48"/>
      <c r="E11" s="48"/>
      <c r="F11" s="48"/>
      <c r="G11" s="48"/>
      <c r="H11" s="66"/>
    </row>
    <row r="12" spans="1:8" x14ac:dyDescent="0.3">
      <c r="A12" s="43"/>
      <c r="B12" s="45"/>
      <c r="C12" s="77" t="s">
        <v>50</v>
      </c>
      <c r="D12" s="48"/>
      <c r="E12" s="48"/>
      <c r="F12" s="48"/>
      <c r="G12" s="48"/>
      <c r="H12" s="66"/>
    </row>
    <row r="13" spans="1:8" ht="41.4" x14ac:dyDescent="0.3">
      <c r="A13" s="50">
        <v>5</v>
      </c>
      <c r="B13" s="51"/>
      <c r="C13" s="52" t="s">
        <v>15</v>
      </c>
      <c r="D13" s="48"/>
      <c r="E13" s="48"/>
      <c r="F13" s="48"/>
      <c r="G13" s="48"/>
      <c r="H13" s="66"/>
    </row>
    <row r="14" spans="1:8" ht="27.6" x14ac:dyDescent="0.3">
      <c r="A14" s="45"/>
      <c r="B14" s="45">
        <v>54</v>
      </c>
      <c r="C14" s="53" t="s">
        <v>21</v>
      </c>
      <c r="D14" s="48"/>
      <c r="E14" s="48"/>
      <c r="F14" s="48"/>
      <c r="G14" s="73"/>
      <c r="H14" s="66"/>
    </row>
    <row r="15" spans="1:8" x14ac:dyDescent="0.3">
      <c r="A15" s="66"/>
      <c r="B15" s="66"/>
      <c r="C15" s="66"/>
      <c r="D15" s="66"/>
      <c r="E15" s="66"/>
      <c r="F15" s="66"/>
      <c r="G15" s="66"/>
      <c r="H15" s="66"/>
    </row>
  </sheetData>
  <mergeCells count="3">
    <mergeCell ref="A1:H1"/>
    <mergeCell ref="A3:H3"/>
    <mergeCell ref="A5:H5"/>
  </mergeCells>
  <pageMargins left="0.7" right="0.7" top="0.75" bottom="0.75" header="0.3" footer="0.3"/>
  <pageSetup paperSize="9"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C7" sqref="C7:E7"/>
    </sheetView>
  </sheetViews>
  <sheetFormatPr defaultRowHeight="14.4" x14ac:dyDescent="0.3"/>
  <cols>
    <col min="1" max="6" width="25.33203125" customWidth="1"/>
  </cols>
  <sheetData>
    <row r="1" spans="1:6" ht="42" customHeight="1" x14ac:dyDescent="0.3">
      <c r="A1" s="139" t="s">
        <v>162</v>
      </c>
      <c r="B1" s="139"/>
      <c r="C1" s="139"/>
      <c r="D1" s="139"/>
      <c r="E1" s="139"/>
      <c r="F1" s="139"/>
    </row>
    <row r="2" spans="1:6" ht="18" customHeight="1" x14ac:dyDescent="0.3">
      <c r="A2" s="38"/>
      <c r="B2" s="38"/>
      <c r="C2" s="38"/>
      <c r="D2" s="38"/>
      <c r="E2" s="38"/>
      <c r="F2" s="38"/>
    </row>
    <row r="3" spans="1:6" ht="15.75" customHeight="1" x14ac:dyDescent="0.3">
      <c r="A3" s="139" t="s">
        <v>17</v>
      </c>
      <c r="B3" s="139"/>
      <c r="C3" s="139"/>
      <c r="D3" s="139"/>
      <c r="E3" s="139"/>
      <c r="F3" s="139"/>
    </row>
    <row r="4" spans="1:6" x14ac:dyDescent="0.3">
      <c r="A4" s="38"/>
      <c r="B4" s="38"/>
      <c r="C4" s="38"/>
      <c r="D4" s="38"/>
      <c r="E4" s="39"/>
      <c r="F4" s="39"/>
    </row>
    <row r="5" spans="1:6" ht="18" customHeight="1" x14ac:dyDescent="0.3">
      <c r="A5" s="139" t="s">
        <v>46</v>
      </c>
      <c r="B5" s="139"/>
      <c r="C5" s="139"/>
      <c r="D5" s="139"/>
      <c r="E5" s="139"/>
      <c r="F5" s="139"/>
    </row>
    <row r="6" spans="1:6" x14ac:dyDescent="0.3">
      <c r="A6" s="38"/>
      <c r="B6" s="38"/>
      <c r="C6" s="38"/>
      <c r="D6" s="38"/>
      <c r="E6" s="39"/>
      <c r="F6" s="39"/>
    </row>
    <row r="7" spans="1:6" ht="27.6" x14ac:dyDescent="0.3">
      <c r="A7" s="74" t="s">
        <v>40</v>
      </c>
      <c r="B7" s="40" t="s">
        <v>29</v>
      </c>
      <c r="C7" s="41" t="s">
        <v>157</v>
      </c>
      <c r="D7" s="41" t="s">
        <v>158</v>
      </c>
      <c r="E7" s="41" t="s">
        <v>159</v>
      </c>
      <c r="F7" s="66"/>
    </row>
    <row r="8" spans="1:6" x14ac:dyDescent="0.3">
      <c r="A8" s="43" t="s">
        <v>47</v>
      </c>
      <c r="B8" s="48"/>
      <c r="C8" s="48"/>
      <c r="D8" s="48"/>
      <c r="E8" s="48"/>
      <c r="F8" s="66"/>
    </row>
    <row r="9" spans="1:6" ht="27.6" x14ac:dyDescent="0.3">
      <c r="A9" s="43" t="s">
        <v>48</v>
      </c>
      <c r="B9" s="48"/>
      <c r="C9" s="48"/>
      <c r="D9" s="48"/>
      <c r="E9" s="48"/>
      <c r="F9" s="66"/>
    </row>
    <row r="10" spans="1:6" ht="27.6" x14ac:dyDescent="0.3">
      <c r="A10" s="46" t="s">
        <v>49</v>
      </c>
      <c r="B10" s="48"/>
      <c r="C10" s="48"/>
      <c r="D10" s="48"/>
      <c r="E10" s="48"/>
      <c r="F10" s="66"/>
    </row>
    <row r="11" spans="1:6" x14ac:dyDescent="0.3">
      <c r="A11" s="46"/>
      <c r="B11" s="48"/>
      <c r="C11" s="48"/>
      <c r="D11" s="48"/>
      <c r="E11" s="48"/>
      <c r="F11" s="66"/>
    </row>
    <row r="12" spans="1:6" x14ac:dyDescent="0.3">
      <c r="A12" s="43" t="s">
        <v>50</v>
      </c>
      <c r="B12" s="48"/>
      <c r="C12" s="48"/>
      <c r="D12" s="48"/>
      <c r="E12" s="48"/>
      <c r="F12" s="66"/>
    </row>
    <row r="13" spans="1:6" x14ac:dyDescent="0.3">
      <c r="A13" s="52" t="s">
        <v>41</v>
      </c>
      <c r="B13" s="48"/>
      <c r="C13" s="48"/>
      <c r="D13" s="48"/>
      <c r="E13" s="48"/>
      <c r="F13" s="66"/>
    </row>
    <row r="14" spans="1:6" x14ac:dyDescent="0.3">
      <c r="A14" s="47" t="s">
        <v>42</v>
      </c>
      <c r="B14" s="48"/>
      <c r="C14" s="48"/>
      <c r="D14" s="48"/>
      <c r="E14" s="73"/>
      <c r="F14" s="66"/>
    </row>
    <row r="15" spans="1:6" x14ac:dyDescent="0.3">
      <c r="A15" s="52" t="s">
        <v>43</v>
      </c>
      <c r="B15" s="48"/>
      <c r="C15" s="48"/>
      <c r="D15" s="48"/>
      <c r="E15" s="73"/>
      <c r="F15" s="66"/>
    </row>
    <row r="16" spans="1:6" x14ac:dyDescent="0.3">
      <c r="A16" s="47" t="s">
        <v>44</v>
      </c>
      <c r="B16" s="48"/>
      <c r="C16" s="48"/>
      <c r="D16" s="48"/>
      <c r="E16" s="73"/>
      <c r="F16" s="66"/>
    </row>
    <row r="17" spans="1:6" x14ac:dyDescent="0.3">
      <c r="A17" s="66"/>
      <c r="B17" s="66"/>
      <c r="C17" s="66"/>
      <c r="D17" s="66"/>
      <c r="E17" s="66"/>
      <c r="F17" s="66"/>
    </row>
    <row r="18" spans="1:6" x14ac:dyDescent="0.3">
      <c r="A18" s="66"/>
      <c r="B18" s="66"/>
      <c r="C18" s="66"/>
      <c r="D18" s="66"/>
      <c r="E18" s="66"/>
      <c r="F18" s="66"/>
    </row>
    <row r="19" spans="1:6" x14ac:dyDescent="0.3">
      <c r="A19" s="66"/>
      <c r="B19" s="66"/>
      <c r="C19" s="66"/>
      <c r="D19" s="66"/>
      <c r="E19" s="66"/>
      <c r="F19" s="66"/>
    </row>
  </sheetData>
  <mergeCells count="3">
    <mergeCell ref="A1:F1"/>
    <mergeCell ref="A3:F3"/>
    <mergeCell ref="A5:F5"/>
  </mergeCells>
  <pageMargins left="0.7" right="0.7" top="0.75" bottom="0.75" header="0.3" footer="0.3"/>
  <pageSetup paperSize="9" scale="8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topLeftCell="A4" zoomScale="130" zoomScaleNormal="130" workbookViewId="0">
      <selection activeCell="E25" sqref="E25"/>
    </sheetView>
  </sheetViews>
  <sheetFormatPr defaultRowHeight="14.4" x14ac:dyDescent="0.3"/>
  <cols>
    <col min="1" max="1" width="21.88671875" customWidth="1"/>
    <col min="2" max="2" width="35.33203125" customWidth="1"/>
    <col min="3" max="3" width="15.21875" customWidth="1"/>
    <col min="4" max="4" width="18.109375" customWidth="1"/>
    <col min="5" max="5" width="18.5546875" customWidth="1"/>
    <col min="6" max="6" width="21.21875" customWidth="1"/>
    <col min="7" max="8" width="0.33203125" customWidth="1"/>
    <col min="9" max="10" width="25.33203125" customWidth="1"/>
  </cols>
  <sheetData>
    <row r="1" spans="1:11" ht="42" customHeight="1" x14ac:dyDescent="0.3">
      <c r="A1" s="144" t="s">
        <v>162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1" x14ac:dyDescent="0.3">
      <c r="A2" s="38"/>
      <c r="B2" s="38"/>
      <c r="C2" s="38"/>
      <c r="D2" s="38"/>
      <c r="E2" s="38"/>
      <c r="F2" s="38"/>
      <c r="G2" s="38"/>
      <c r="H2" s="38"/>
      <c r="I2" s="39"/>
      <c r="J2" s="39"/>
    </row>
    <row r="3" spans="1:11" ht="18" customHeight="1" x14ac:dyDescent="0.3">
      <c r="A3" s="144" t="s">
        <v>16</v>
      </c>
      <c r="B3" s="145"/>
      <c r="C3" s="145"/>
      <c r="D3" s="145"/>
      <c r="E3" s="145"/>
      <c r="F3" s="145"/>
      <c r="G3" s="145"/>
      <c r="H3" s="145"/>
      <c r="I3" s="145"/>
      <c r="J3" s="145"/>
    </row>
    <row r="4" spans="1:11" ht="16.2" customHeight="1" x14ac:dyDescent="0.3">
      <c r="A4" s="38"/>
      <c r="B4" s="38"/>
      <c r="C4" s="38"/>
      <c r="D4" s="38"/>
      <c r="E4" s="38"/>
      <c r="F4" s="38"/>
      <c r="G4" s="38"/>
      <c r="H4" s="38"/>
      <c r="I4" s="39"/>
      <c r="J4" s="39"/>
    </row>
    <row r="5" spans="1:11" hidden="1" x14ac:dyDescent="0.3">
      <c r="A5" s="79"/>
      <c r="B5" s="80"/>
      <c r="C5" s="80"/>
      <c r="D5" s="80"/>
      <c r="E5" s="79"/>
      <c r="F5" s="79"/>
      <c r="G5" s="79"/>
      <c r="H5" s="79"/>
      <c r="I5" s="79"/>
      <c r="J5" s="79"/>
      <c r="K5" s="33"/>
    </row>
    <row r="6" spans="1:11" ht="14.4" hidden="1" customHeight="1" x14ac:dyDescent="0.3">
      <c r="A6" s="81"/>
      <c r="B6" s="81"/>
      <c r="C6" s="81"/>
      <c r="D6" s="81"/>
      <c r="E6" s="81"/>
      <c r="F6" s="55"/>
      <c r="G6" s="55"/>
      <c r="H6" s="55"/>
      <c r="I6" s="55"/>
      <c r="J6" s="55"/>
      <c r="K6" s="33"/>
    </row>
    <row r="7" spans="1:11" ht="14.4" hidden="1" customHeight="1" x14ac:dyDescent="0.3">
      <c r="A7" s="81"/>
      <c r="B7" s="81"/>
      <c r="C7" s="81"/>
      <c r="D7" s="81"/>
      <c r="E7" s="81"/>
      <c r="F7" s="55"/>
      <c r="G7" s="55"/>
      <c r="H7" s="55"/>
      <c r="I7" s="55"/>
      <c r="J7" s="55"/>
      <c r="K7" s="33"/>
    </row>
    <row r="8" spans="1:11" ht="14.4" hidden="1" customHeight="1" x14ac:dyDescent="0.3">
      <c r="A8" s="83"/>
      <c r="B8" s="83"/>
      <c r="C8" s="83"/>
      <c r="D8" s="83"/>
      <c r="E8" s="83"/>
      <c r="F8" s="55"/>
      <c r="G8" s="55"/>
      <c r="H8" s="55"/>
      <c r="I8" s="55"/>
      <c r="J8" s="82"/>
      <c r="K8" s="33"/>
    </row>
    <row r="9" spans="1:11" hidden="1" x14ac:dyDescent="0.3">
      <c r="A9" s="83"/>
      <c r="B9" s="83"/>
      <c r="C9" s="83"/>
      <c r="D9" s="83"/>
      <c r="E9" s="83"/>
      <c r="F9" s="55"/>
      <c r="G9" s="55"/>
      <c r="H9" s="55"/>
      <c r="I9" s="55"/>
      <c r="J9" s="82"/>
      <c r="K9" s="33"/>
    </row>
    <row r="10" spans="1:11" hidden="1" x14ac:dyDescent="0.3">
      <c r="A10" s="84"/>
      <c r="B10" s="84"/>
      <c r="C10" s="84"/>
      <c r="D10" s="84"/>
      <c r="E10" s="83"/>
      <c r="F10" s="55"/>
      <c r="G10" s="55"/>
      <c r="H10" s="55"/>
      <c r="I10" s="55"/>
      <c r="J10" s="82"/>
      <c r="K10" s="33"/>
    </row>
    <row r="11" spans="1:11" hidden="1" x14ac:dyDescent="0.3">
      <c r="A11" s="84"/>
      <c r="B11" s="84"/>
      <c r="C11" s="84"/>
      <c r="D11" s="84"/>
      <c r="E11" s="83"/>
      <c r="F11" s="55"/>
      <c r="G11" s="55"/>
      <c r="H11" s="55"/>
      <c r="I11" s="55"/>
      <c r="J11" s="82"/>
      <c r="K11" s="33"/>
    </row>
    <row r="12" spans="1:11" ht="14.4" hidden="1" customHeight="1" x14ac:dyDescent="0.3">
      <c r="A12" s="81"/>
      <c r="B12" s="81"/>
      <c r="C12" s="81"/>
      <c r="D12" s="81"/>
      <c r="E12" s="81"/>
      <c r="F12" s="55"/>
      <c r="G12" s="55"/>
      <c r="H12" s="55"/>
      <c r="I12" s="55"/>
      <c r="J12" s="55"/>
      <c r="K12" s="33"/>
    </row>
    <row r="13" spans="1:11" ht="13.8" hidden="1" customHeight="1" x14ac:dyDescent="0.3">
      <c r="A13" s="81"/>
      <c r="B13" s="81"/>
      <c r="C13" s="81"/>
      <c r="D13" s="81"/>
      <c r="E13" s="81"/>
      <c r="F13" s="55"/>
      <c r="G13" s="55"/>
      <c r="H13" s="55"/>
      <c r="I13" s="55"/>
      <c r="J13" s="55"/>
      <c r="K13" s="33"/>
    </row>
    <row r="14" spans="1:11" ht="15" hidden="1" customHeight="1" x14ac:dyDescent="0.3">
      <c r="A14" s="83"/>
      <c r="B14" s="83"/>
      <c r="C14" s="83"/>
      <c r="D14" s="83"/>
      <c r="E14" s="83"/>
      <c r="F14" s="55"/>
      <c r="G14" s="55"/>
      <c r="H14" s="55"/>
      <c r="I14" s="55"/>
      <c r="J14" s="82"/>
      <c r="K14" s="33"/>
    </row>
    <row r="15" spans="1:11" hidden="1" x14ac:dyDescent="0.3">
      <c r="A15" s="83"/>
      <c r="B15" s="83"/>
      <c r="C15" s="83"/>
      <c r="D15" s="83"/>
      <c r="E15" s="83"/>
      <c r="F15" s="55"/>
      <c r="G15" s="55"/>
      <c r="H15" s="55"/>
      <c r="I15" s="55"/>
      <c r="J15" s="82"/>
      <c r="K15" s="33"/>
    </row>
    <row r="16" spans="1:11" hidden="1" x14ac:dyDescent="0.3">
      <c r="A16" s="84"/>
      <c r="B16" s="84"/>
      <c r="C16" s="84"/>
      <c r="D16" s="84"/>
      <c r="E16" s="83"/>
      <c r="F16" s="55"/>
      <c r="G16" s="55"/>
      <c r="H16" s="55"/>
      <c r="I16" s="55"/>
      <c r="J16" s="82"/>
      <c r="K16" s="33"/>
    </row>
    <row r="17" spans="1:11" ht="15" hidden="1" customHeight="1" x14ac:dyDescent="0.3">
      <c r="A17" s="83"/>
      <c r="B17" s="83"/>
      <c r="C17" s="83"/>
      <c r="D17" s="83"/>
      <c r="E17" s="83"/>
      <c r="F17" s="55"/>
      <c r="G17" s="55"/>
      <c r="H17" s="55"/>
      <c r="I17" s="55"/>
      <c r="J17" s="82"/>
      <c r="K17" s="33"/>
    </row>
    <row r="18" spans="1:11" hidden="1" x14ac:dyDescent="0.3">
      <c r="A18" s="83"/>
      <c r="B18" s="83"/>
      <c r="C18" s="83"/>
      <c r="D18" s="83"/>
      <c r="E18" s="83"/>
      <c r="F18" s="55"/>
      <c r="G18" s="55"/>
      <c r="H18" s="55"/>
      <c r="I18" s="55"/>
      <c r="J18" s="82"/>
      <c r="K18" s="33"/>
    </row>
    <row r="19" spans="1:11" hidden="1" x14ac:dyDescent="0.3">
      <c r="A19" s="84"/>
      <c r="B19" s="84"/>
      <c r="C19" s="84"/>
      <c r="D19" s="84"/>
      <c r="E19" s="83"/>
      <c r="F19" s="55"/>
      <c r="G19" s="55"/>
      <c r="H19" s="55"/>
      <c r="I19" s="55"/>
      <c r="J19" s="82"/>
      <c r="K19" s="33"/>
    </row>
    <row r="20" spans="1:11" hidden="1" x14ac:dyDescent="0.3">
      <c r="A20" s="66"/>
      <c r="B20" s="66"/>
      <c r="C20" s="66"/>
      <c r="D20" s="66"/>
      <c r="E20" s="66"/>
      <c r="F20" s="66"/>
      <c r="G20" s="66"/>
      <c r="H20" s="66"/>
      <c r="I20" s="66"/>
      <c r="J20" s="66"/>
    </row>
    <row r="21" spans="1:11" x14ac:dyDescent="0.3">
      <c r="A21" s="66"/>
      <c r="B21" s="66"/>
      <c r="C21" s="66"/>
      <c r="D21" s="66"/>
      <c r="E21" s="66"/>
      <c r="F21" s="66"/>
      <c r="G21" s="66"/>
      <c r="H21" s="66"/>
      <c r="I21" s="66"/>
      <c r="J21" s="66"/>
    </row>
    <row r="22" spans="1:11" x14ac:dyDescent="0.3">
      <c r="A22" s="66"/>
      <c r="B22" s="66"/>
      <c r="C22" s="66"/>
      <c r="D22" s="66"/>
      <c r="E22" s="66"/>
      <c r="F22" s="66"/>
      <c r="G22" s="66"/>
      <c r="H22" s="66"/>
      <c r="I22" s="66"/>
      <c r="J22" s="66"/>
    </row>
    <row r="23" spans="1:11" ht="41.4" x14ac:dyDescent="0.3">
      <c r="A23" s="85" t="s">
        <v>18</v>
      </c>
      <c r="B23" s="85" t="s">
        <v>28</v>
      </c>
      <c r="C23" s="100" t="s">
        <v>163</v>
      </c>
      <c r="D23" s="41" t="s">
        <v>164</v>
      </c>
      <c r="E23" s="41" t="s">
        <v>165</v>
      </c>
      <c r="F23" s="41" t="s">
        <v>166</v>
      </c>
      <c r="G23" s="66"/>
      <c r="H23" s="66"/>
      <c r="I23" s="66"/>
      <c r="J23" s="66"/>
    </row>
    <row r="24" spans="1:11" ht="28.2" x14ac:dyDescent="0.3">
      <c r="A24" s="85" t="s">
        <v>94</v>
      </c>
      <c r="B24" s="85" t="s">
        <v>95</v>
      </c>
      <c r="C24" s="86">
        <f>SUM(C26+C30+C34+C61+C68+C71+C74+C77+C80+C83+C87+C92+C97+C102+C107+C116+C131)</f>
        <v>783115</v>
      </c>
      <c r="D24" s="86">
        <f>SUM(E24-C24)</f>
        <v>218327</v>
      </c>
      <c r="E24" s="86">
        <f>SUM(E26+E30+E34+E61+E68+E71+E74+E77+E80+E83+E87+E92+E97+E102+E107+E112+E130)</f>
        <v>1001442</v>
      </c>
      <c r="F24" s="86">
        <f>(E24/C24*100)-100</f>
        <v>27.879302529002771</v>
      </c>
      <c r="G24" s="66"/>
      <c r="H24" s="66"/>
      <c r="I24" s="66"/>
      <c r="J24" s="66"/>
    </row>
    <row r="25" spans="1:11" ht="28.2" x14ac:dyDescent="0.3">
      <c r="A25" s="87" t="s">
        <v>96</v>
      </c>
      <c r="B25" s="87" t="s">
        <v>59</v>
      </c>
      <c r="C25" s="88">
        <f>SUM(C26+C30)</f>
        <v>59235</v>
      </c>
      <c r="D25" s="86">
        <f t="shared" ref="D25:D91" si="0">SUM(E25-C25)</f>
        <v>0</v>
      </c>
      <c r="E25" s="88">
        <f t="shared" ref="E25" si="1">SUM(E26+E30)</f>
        <v>59235</v>
      </c>
      <c r="F25" s="86">
        <f t="shared" ref="F25:F91" si="2">(E25/C25*100)-100</f>
        <v>0</v>
      </c>
      <c r="G25" s="66"/>
      <c r="H25" s="66"/>
      <c r="I25" s="66"/>
      <c r="J25" s="66"/>
    </row>
    <row r="26" spans="1:11" ht="28.2" x14ac:dyDescent="0.3">
      <c r="A26" s="85" t="s">
        <v>97</v>
      </c>
      <c r="B26" s="85" t="s">
        <v>60</v>
      </c>
      <c r="C26" s="86">
        <f>SUM(C27)</f>
        <v>56035</v>
      </c>
      <c r="D26" s="86">
        <f t="shared" si="0"/>
        <v>0</v>
      </c>
      <c r="E26" s="86">
        <f t="shared" ref="E26" si="3">SUM(E27)</f>
        <v>56035</v>
      </c>
      <c r="F26" s="86">
        <f t="shared" si="2"/>
        <v>0</v>
      </c>
      <c r="G26" s="66"/>
      <c r="H26" s="66"/>
      <c r="I26" s="66"/>
      <c r="J26" s="66"/>
    </row>
    <row r="27" spans="1:11" ht="28.2" x14ac:dyDescent="0.3">
      <c r="A27" s="89" t="s">
        <v>61</v>
      </c>
      <c r="B27" s="89" t="s">
        <v>62</v>
      </c>
      <c r="C27" s="90">
        <f>SUM(C28:C29)</f>
        <v>56035</v>
      </c>
      <c r="D27" s="86">
        <f t="shared" si="0"/>
        <v>0</v>
      </c>
      <c r="E27" s="90">
        <f t="shared" ref="E27" si="4">SUM(E28:E29)</f>
        <v>56035</v>
      </c>
      <c r="F27" s="86">
        <f t="shared" si="2"/>
        <v>0</v>
      </c>
      <c r="G27" s="66"/>
      <c r="H27" s="66"/>
      <c r="I27" s="66"/>
      <c r="J27" s="66"/>
    </row>
    <row r="28" spans="1:11" x14ac:dyDescent="0.3">
      <c r="A28" s="85">
        <v>32</v>
      </c>
      <c r="B28" s="85" t="s">
        <v>19</v>
      </c>
      <c r="C28" s="86">
        <v>55836</v>
      </c>
      <c r="D28" s="86">
        <f t="shared" si="0"/>
        <v>-81</v>
      </c>
      <c r="E28" s="86">
        <v>55755</v>
      </c>
      <c r="F28" s="86">
        <f t="shared" si="2"/>
        <v>-0.14506769825918298</v>
      </c>
      <c r="G28" s="66"/>
      <c r="H28" s="66"/>
      <c r="I28" s="66"/>
      <c r="J28" s="66"/>
    </row>
    <row r="29" spans="1:11" x14ac:dyDescent="0.3">
      <c r="A29" s="85">
        <v>34</v>
      </c>
      <c r="B29" s="85" t="s">
        <v>63</v>
      </c>
      <c r="C29" s="85">
        <v>199</v>
      </c>
      <c r="D29" s="86">
        <f t="shared" si="0"/>
        <v>81</v>
      </c>
      <c r="E29" s="85">
        <v>280</v>
      </c>
      <c r="F29" s="86">
        <f t="shared" si="2"/>
        <v>40.7035175879397</v>
      </c>
      <c r="G29" s="66"/>
      <c r="H29" s="66"/>
      <c r="I29" s="66"/>
      <c r="J29" s="66"/>
    </row>
    <row r="30" spans="1:11" ht="42" x14ac:dyDescent="0.3">
      <c r="A30" s="85" t="s">
        <v>98</v>
      </c>
      <c r="B30" s="85" t="s">
        <v>64</v>
      </c>
      <c r="C30" s="86">
        <f>SUM(C32)</f>
        <v>3200</v>
      </c>
      <c r="D30" s="86">
        <f t="shared" si="0"/>
        <v>0</v>
      </c>
      <c r="E30" s="86">
        <f t="shared" ref="E30" si="5">SUM(E32)</f>
        <v>3200</v>
      </c>
      <c r="F30" s="86">
        <f t="shared" si="2"/>
        <v>0</v>
      </c>
      <c r="G30" s="66"/>
      <c r="H30" s="66"/>
      <c r="I30" s="66"/>
      <c r="J30" s="66"/>
    </row>
    <row r="31" spans="1:11" ht="28.2" x14ac:dyDescent="0.3">
      <c r="A31" s="89" t="s">
        <v>61</v>
      </c>
      <c r="B31" s="89" t="s">
        <v>62</v>
      </c>
      <c r="C31" s="90">
        <v>3200</v>
      </c>
      <c r="D31" s="86">
        <f t="shared" si="0"/>
        <v>0</v>
      </c>
      <c r="E31" s="90">
        <v>3200</v>
      </c>
      <c r="F31" s="86">
        <f t="shared" si="2"/>
        <v>0</v>
      </c>
      <c r="G31" s="66"/>
      <c r="H31" s="66"/>
      <c r="I31" s="66"/>
      <c r="J31" s="66"/>
    </row>
    <row r="32" spans="1:11" ht="28.2" x14ac:dyDescent="0.3">
      <c r="A32" s="85">
        <v>42</v>
      </c>
      <c r="B32" s="85" t="s">
        <v>27</v>
      </c>
      <c r="C32" s="86">
        <v>3200</v>
      </c>
      <c r="D32" s="86">
        <f t="shared" si="0"/>
        <v>0</v>
      </c>
      <c r="E32" s="86">
        <v>3200</v>
      </c>
      <c r="F32" s="86">
        <f t="shared" si="2"/>
        <v>0</v>
      </c>
      <c r="G32" s="66"/>
      <c r="H32" s="66"/>
      <c r="I32" s="66"/>
      <c r="J32" s="66"/>
    </row>
    <row r="33" spans="1:10" ht="28.2" x14ac:dyDescent="0.3">
      <c r="A33" s="87" t="s">
        <v>99</v>
      </c>
      <c r="B33" s="87" t="s">
        <v>65</v>
      </c>
      <c r="C33" s="88">
        <f>SUM(C34+C61+C68+C71+C74+C77+C80+C83+C87+C92+C97+C102+C107)</f>
        <v>38860</v>
      </c>
      <c r="D33" s="86">
        <f t="shared" si="0"/>
        <v>109121</v>
      </c>
      <c r="E33" s="88">
        <f>SUM(E34+E61+E68+E71+E74+E77+E80+E83+E87+E92+E97+E102+E107)</f>
        <v>147981</v>
      </c>
      <c r="F33" s="86">
        <f t="shared" si="2"/>
        <v>280.80545548121461</v>
      </c>
      <c r="G33" s="66"/>
      <c r="H33" s="66"/>
      <c r="I33" s="66"/>
      <c r="J33" s="66"/>
    </row>
    <row r="34" spans="1:10" ht="28.2" x14ac:dyDescent="0.3">
      <c r="A34" s="85" t="s">
        <v>100</v>
      </c>
      <c r="B34" s="85" t="s">
        <v>70</v>
      </c>
      <c r="C34" s="86">
        <f>SUM(C35+C38+C42+C47+C53+C57)</f>
        <v>3527</v>
      </c>
      <c r="D34" s="86">
        <f t="shared" si="0"/>
        <v>2703</v>
      </c>
      <c r="E34" s="86">
        <f>SUM(E35+E38+E42+E47+E53+E57)</f>
        <v>6230</v>
      </c>
      <c r="F34" s="86">
        <f t="shared" si="2"/>
        <v>76.637368868726952</v>
      </c>
      <c r="G34" s="66"/>
      <c r="H34" s="66"/>
      <c r="I34" s="66"/>
      <c r="J34" s="66"/>
    </row>
    <row r="35" spans="1:10" ht="28.2" x14ac:dyDescent="0.3">
      <c r="A35" s="91" t="s">
        <v>66</v>
      </c>
      <c r="B35" s="91" t="s">
        <v>71</v>
      </c>
      <c r="C35" s="91">
        <v>664</v>
      </c>
      <c r="D35" s="86">
        <f t="shared" si="0"/>
        <v>530</v>
      </c>
      <c r="E35" s="91">
        <v>1194</v>
      </c>
      <c r="F35" s="86">
        <f t="shared" si="2"/>
        <v>79.819277108433738</v>
      </c>
      <c r="G35" s="66"/>
      <c r="H35" s="66"/>
      <c r="I35" s="66"/>
      <c r="J35" s="66"/>
    </row>
    <row r="36" spans="1:10" x14ac:dyDescent="0.3">
      <c r="A36" s="85">
        <v>32</v>
      </c>
      <c r="B36" s="85" t="s">
        <v>19</v>
      </c>
      <c r="C36" s="85">
        <v>664</v>
      </c>
      <c r="D36" s="86">
        <f t="shared" si="0"/>
        <v>530</v>
      </c>
      <c r="E36" s="85">
        <v>1194</v>
      </c>
      <c r="F36" s="86">
        <f t="shared" si="2"/>
        <v>79.819277108433738</v>
      </c>
      <c r="G36" s="66"/>
      <c r="H36" s="66"/>
      <c r="I36" s="66"/>
      <c r="J36" s="66"/>
    </row>
    <row r="37" spans="1:10" ht="28.2" x14ac:dyDescent="0.3">
      <c r="A37" s="85">
        <v>42</v>
      </c>
      <c r="B37" s="85" t="s">
        <v>27</v>
      </c>
      <c r="C37" s="85"/>
      <c r="D37" s="86">
        <f t="shared" si="0"/>
        <v>0</v>
      </c>
      <c r="E37" s="85"/>
      <c r="F37" s="86" t="e">
        <f t="shared" si="2"/>
        <v>#DIV/0!</v>
      </c>
      <c r="G37" s="66"/>
      <c r="H37" s="66"/>
      <c r="I37" s="66"/>
      <c r="J37" s="66"/>
    </row>
    <row r="38" spans="1:10" x14ac:dyDescent="0.3">
      <c r="A38" s="92" t="s">
        <v>72</v>
      </c>
      <c r="B38" s="92" t="s">
        <v>73</v>
      </c>
      <c r="C38" s="92">
        <v>600</v>
      </c>
      <c r="D38" s="86">
        <f t="shared" si="0"/>
        <v>0</v>
      </c>
      <c r="E38" s="92">
        <v>600</v>
      </c>
      <c r="F38" s="86">
        <f t="shared" si="2"/>
        <v>0</v>
      </c>
      <c r="G38" s="66"/>
      <c r="H38" s="66"/>
      <c r="I38" s="66"/>
      <c r="J38" s="66"/>
    </row>
    <row r="39" spans="1:10" x14ac:dyDescent="0.3">
      <c r="A39" s="85">
        <v>32</v>
      </c>
      <c r="B39" s="85" t="s">
        <v>19</v>
      </c>
      <c r="C39" s="85">
        <v>300</v>
      </c>
      <c r="D39" s="86">
        <f t="shared" si="0"/>
        <v>0</v>
      </c>
      <c r="E39" s="85">
        <v>300</v>
      </c>
      <c r="F39" s="86">
        <f t="shared" si="2"/>
        <v>0</v>
      </c>
      <c r="G39" s="66"/>
      <c r="H39" s="66"/>
      <c r="I39" s="66"/>
      <c r="J39" s="66"/>
    </row>
    <row r="40" spans="1:10" ht="28.2" x14ac:dyDescent="0.3">
      <c r="A40" s="85">
        <v>42</v>
      </c>
      <c r="B40" s="85" t="s">
        <v>27</v>
      </c>
      <c r="C40" s="85"/>
      <c r="D40" s="86">
        <f t="shared" si="0"/>
        <v>0</v>
      </c>
      <c r="E40" s="85"/>
      <c r="F40" s="86" t="e">
        <f t="shared" si="2"/>
        <v>#DIV/0!</v>
      </c>
      <c r="G40" s="66"/>
      <c r="H40" s="66"/>
      <c r="I40" s="66"/>
      <c r="J40" s="66"/>
    </row>
    <row r="41" spans="1:10" x14ac:dyDescent="0.3">
      <c r="A41" s="85">
        <v>92</v>
      </c>
      <c r="B41" s="85" t="s">
        <v>69</v>
      </c>
      <c r="C41" s="85">
        <v>300</v>
      </c>
      <c r="D41" s="86">
        <f t="shared" si="0"/>
        <v>0</v>
      </c>
      <c r="E41" s="85">
        <v>300</v>
      </c>
      <c r="F41" s="86">
        <f t="shared" si="2"/>
        <v>0</v>
      </c>
      <c r="G41" s="66"/>
      <c r="H41" s="66"/>
      <c r="I41" s="66"/>
      <c r="J41" s="66"/>
    </row>
    <row r="42" spans="1:10" ht="28.2" x14ac:dyDescent="0.3">
      <c r="A42" s="93" t="s">
        <v>68</v>
      </c>
      <c r="B42" s="93" t="s">
        <v>74</v>
      </c>
      <c r="C42" s="94">
        <v>1480</v>
      </c>
      <c r="D42" s="86">
        <f t="shared" si="0"/>
        <v>1051</v>
      </c>
      <c r="E42" s="93">
        <v>2531</v>
      </c>
      <c r="F42" s="86">
        <f t="shared" si="2"/>
        <v>71.013513513513516</v>
      </c>
      <c r="G42" s="66"/>
      <c r="H42" s="66"/>
      <c r="I42" s="66"/>
      <c r="J42" s="66"/>
    </row>
    <row r="43" spans="1:10" x14ac:dyDescent="0.3">
      <c r="A43" s="85">
        <v>31</v>
      </c>
      <c r="B43" s="85" t="s">
        <v>10</v>
      </c>
      <c r="C43" s="85"/>
      <c r="D43" s="86">
        <f t="shared" si="0"/>
        <v>0</v>
      </c>
      <c r="E43" s="85"/>
      <c r="F43" s="86" t="e">
        <f t="shared" si="2"/>
        <v>#DIV/0!</v>
      </c>
      <c r="G43" s="66"/>
      <c r="H43" s="66"/>
      <c r="I43" s="66"/>
      <c r="J43" s="66"/>
    </row>
    <row r="44" spans="1:10" x14ac:dyDescent="0.3">
      <c r="A44" s="85">
        <v>32</v>
      </c>
      <c r="B44" s="85" t="s">
        <v>19</v>
      </c>
      <c r="C44" s="85">
        <v>1480</v>
      </c>
      <c r="D44" s="86">
        <f t="shared" si="0"/>
        <v>-280</v>
      </c>
      <c r="E44" s="85">
        <v>1200</v>
      </c>
      <c r="F44" s="86">
        <f t="shared" si="2"/>
        <v>-18.918918918918919</v>
      </c>
      <c r="G44" s="66"/>
      <c r="H44" s="66"/>
      <c r="I44" s="66"/>
      <c r="J44" s="66"/>
    </row>
    <row r="45" spans="1:10" ht="28.2" x14ac:dyDescent="0.3">
      <c r="A45" s="85">
        <v>42</v>
      </c>
      <c r="B45" s="85" t="s">
        <v>27</v>
      </c>
      <c r="C45" s="85"/>
      <c r="D45" s="86">
        <f t="shared" si="0"/>
        <v>0</v>
      </c>
      <c r="E45" s="85"/>
      <c r="F45" s="86" t="e">
        <f t="shared" si="2"/>
        <v>#DIV/0!</v>
      </c>
      <c r="G45" s="66"/>
      <c r="H45" s="66"/>
      <c r="I45" s="66"/>
      <c r="J45" s="66"/>
    </row>
    <row r="46" spans="1:10" x14ac:dyDescent="0.3">
      <c r="A46" s="85">
        <v>92</v>
      </c>
      <c r="B46" s="85" t="s">
        <v>69</v>
      </c>
      <c r="C46" s="86">
        <v>1500</v>
      </c>
      <c r="D46" s="86">
        <f t="shared" si="0"/>
        <v>331</v>
      </c>
      <c r="E46" s="85">
        <v>1831</v>
      </c>
      <c r="F46" s="86">
        <f t="shared" si="2"/>
        <v>22.066666666666663</v>
      </c>
      <c r="G46" s="66"/>
      <c r="H46" s="66"/>
      <c r="I46" s="66"/>
      <c r="J46" s="66"/>
    </row>
    <row r="47" spans="1:10" ht="28.2" x14ac:dyDescent="0.3">
      <c r="A47" s="95" t="s">
        <v>75</v>
      </c>
      <c r="B47" s="95" t="s">
        <v>76</v>
      </c>
      <c r="C47" s="95">
        <v>0</v>
      </c>
      <c r="D47" s="86">
        <f t="shared" si="0"/>
        <v>759</v>
      </c>
      <c r="E47" s="95">
        <v>759</v>
      </c>
      <c r="F47" s="86" t="e">
        <f t="shared" si="2"/>
        <v>#DIV/0!</v>
      </c>
      <c r="G47" s="66"/>
      <c r="H47" s="66"/>
      <c r="I47" s="66"/>
      <c r="J47" s="66"/>
    </row>
    <row r="48" spans="1:10" x14ac:dyDescent="0.3">
      <c r="A48" s="85">
        <v>31</v>
      </c>
      <c r="B48" s="85" t="s">
        <v>10</v>
      </c>
      <c r="C48" s="85"/>
      <c r="D48" s="86">
        <f t="shared" si="0"/>
        <v>0</v>
      </c>
      <c r="E48" s="85"/>
      <c r="F48" s="86" t="e">
        <f t="shared" si="2"/>
        <v>#DIV/0!</v>
      </c>
      <c r="G48" s="66"/>
      <c r="H48" s="66"/>
      <c r="I48" s="66"/>
      <c r="J48" s="66"/>
    </row>
    <row r="49" spans="1:10" x14ac:dyDescent="0.3">
      <c r="A49" s="85">
        <v>32</v>
      </c>
      <c r="B49" s="85" t="s">
        <v>19</v>
      </c>
      <c r="C49" s="85"/>
      <c r="D49" s="86">
        <f t="shared" si="0"/>
        <v>0</v>
      </c>
      <c r="E49" s="85"/>
      <c r="F49" s="86" t="e">
        <f t="shared" si="2"/>
        <v>#DIV/0!</v>
      </c>
      <c r="G49" s="66"/>
      <c r="H49" s="66"/>
      <c r="I49" s="66"/>
      <c r="J49" s="66"/>
    </row>
    <row r="50" spans="1:10" x14ac:dyDescent="0.3">
      <c r="A50" s="85">
        <v>38</v>
      </c>
      <c r="B50" s="85" t="s">
        <v>161</v>
      </c>
      <c r="C50" s="85">
        <v>0</v>
      </c>
      <c r="D50" s="86">
        <f t="shared" si="0"/>
        <v>759</v>
      </c>
      <c r="E50" s="85">
        <v>759</v>
      </c>
      <c r="F50" s="86" t="e">
        <f t="shared" si="2"/>
        <v>#DIV/0!</v>
      </c>
      <c r="G50" s="66"/>
      <c r="H50" s="66"/>
      <c r="I50" s="66"/>
      <c r="J50" s="66"/>
    </row>
    <row r="51" spans="1:10" ht="28.2" x14ac:dyDescent="0.3">
      <c r="A51" s="85">
        <v>42</v>
      </c>
      <c r="B51" s="85" t="s">
        <v>27</v>
      </c>
      <c r="C51" s="85"/>
      <c r="D51" s="86">
        <f t="shared" si="0"/>
        <v>0</v>
      </c>
      <c r="E51" s="85"/>
      <c r="F51" s="86" t="e">
        <f t="shared" si="2"/>
        <v>#DIV/0!</v>
      </c>
      <c r="G51" s="66"/>
      <c r="H51" s="66"/>
      <c r="I51" s="66"/>
      <c r="J51" s="66"/>
    </row>
    <row r="52" spans="1:10" x14ac:dyDescent="0.3">
      <c r="A52" s="85">
        <v>92</v>
      </c>
      <c r="B52" s="85" t="s">
        <v>69</v>
      </c>
      <c r="C52" s="85"/>
      <c r="D52" s="86">
        <f t="shared" si="0"/>
        <v>0</v>
      </c>
      <c r="E52" s="85"/>
      <c r="F52" s="86" t="e">
        <f t="shared" si="2"/>
        <v>#DIV/0!</v>
      </c>
      <c r="G52" s="66"/>
      <c r="H52" s="66"/>
      <c r="I52" s="66"/>
      <c r="J52" s="66"/>
    </row>
    <row r="53" spans="1:10" ht="28.2" x14ac:dyDescent="0.3">
      <c r="A53" s="96" t="s">
        <v>77</v>
      </c>
      <c r="B53" s="96" t="s">
        <v>78</v>
      </c>
      <c r="C53" s="96">
        <v>93</v>
      </c>
      <c r="D53" s="86">
        <f t="shared" si="0"/>
        <v>361</v>
      </c>
      <c r="E53" s="96">
        <v>454</v>
      </c>
      <c r="F53" s="86">
        <f t="shared" si="2"/>
        <v>388.1720430107527</v>
      </c>
      <c r="G53" s="66"/>
      <c r="H53" s="66"/>
      <c r="I53" s="66"/>
      <c r="J53" s="66"/>
    </row>
    <row r="54" spans="1:10" x14ac:dyDescent="0.3">
      <c r="A54" s="85">
        <v>31</v>
      </c>
      <c r="B54" s="85" t="s">
        <v>10</v>
      </c>
      <c r="C54" s="85"/>
      <c r="D54" s="86">
        <f t="shared" si="0"/>
        <v>0</v>
      </c>
      <c r="E54" s="85">
        <v>0</v>
      </c>
      <c r="F54" s="86" t="e">
        <f t="shared" si="2"/>
        <v>#DIV/0!</v>
      </c>
      <c r="G54" s="66"/>
      <c r="H54" s="66"/>
      <c r="I54" s="66"/>
      <c r="J54" s="66"/>
    </row>
    <row r="55" spans="1:10" x14ac:dyDescent="0.3">
      <c r="A55" s="85">
        <v>32</v>
      </c>
      <c r="B55" s="85" t="s">
        <v>19</v>
      </c>
      <c r="C55" s="85">
        <v>93</v>
      </c>
      <c r="D55" s="86">
        <f t="shared" si="0"/>
        <v>77</v>
      </c>
      <c r="E55" s="85">
        <v>170</v>
      </c>
      <c r="F55" s="86">
        <f t="shared" si="2"/>
        <v>82.79569892473117</v>
      </c>
      <c r="G55" s="66"/>
      <c r="H55" s="66"/>
      <c r="I55" s="66"/>
      <c r="J55" s="66"/>
    </row>
    <row r="56" spans="1:10" x14ac:dyDescent="0.3">
      <c r="A56" s="85">
        <v>92</v>
      </c>
      <c r="B56" s="85" t="s">
        <v>69</v>
      </c>
      <c r="C56" s="85"/>
      <c r="D56" s="86">
        <f t="shared" si="0"/>
        <v>284</v>
      </c>
      <c r="E56" s="85">
        <v>284</v>
      </c>
      <c r="F56" s="86" t="e">
        <f t="shared" si="2"/>
        <v>#DIV/0!</v>
      </c>
      <c r="G56" s="66"/>
      <c r="H56" s="66"/>
      <c r="I56" s="66"/>
      <c r="J56" s="66"/>
    </row>
    <row r="57" spans="1:10" x14ac:dyDescent="0.3">
      <c r="A57" s="97" t="s">
        <v>79</v>
      </c>
      <c r="B57" s="97" t="s">
        <v>80</v>
      </c>
      <c r="C57" s="97">
        <v>690</v>
      </c>
      <c r="D57" s="86">
        <f t="shared" si="0"/>
        <v>2</v>
      </c>
      <c r="E57" s="97">
        <v>692</v>
      </c>
      <c r="F57" s="86">
        <f t="shared" si="2"/>
        <v>0.28985507246378006</v>
      </c>
      <c r="G57" s="66"/>
      <c r="H57" s="66"/>
      <c r="I57" s="66"/>
      <c r="J57" s="66"/>
    </row>
    <row r="58" spans="1:10" x14ac:dyDescent="0.3">
      <c r="A58" s="85">
        <v>32</v>
      </c>
      <c r="B58" s="85" t="s">
        <v>19</v>
      </c>
      <c r="C58" s="85"/>
      <c r="D58" s="86">
        <f t="shared" si="0"/>
        <v>0</v>
      </c>
      <c r="E58" s="85">
        <v>0</v>
      </c>
      <c r="F58" s="86" t="e">
        <f t="shared" si="2"/>
        <v>#DIV/0!</v>
      </c>
      <c r="G58" s="66"/>
      <c r="H58" s="66"/>
      <c r="I58" s="66"/>
      <c r="J58" s="66"/>
    </row>
    <row r="59" spans="1:10" ht="28.2" x14ac:dyDescent="0.3">
      <c r="A59" s="85">
        <v>42</v>
      </c>
      <c r="B59" s="85" t="s">
        <v>27</v>
      </c>
      <c r="C59" s="85"/>
      <c r="D59" s="86">
        <f t="shared" si="0"/>
        <v>0</v>
      </c>
      <c r="E59" s="85">
        <v>0</v>
      </c>
      <c r="F59" s="86" t="e">
        <f t="shared" si="2"/>
        <v>#DIV/0!</v>
      </c>
      <c r="G59" s="66"/>
      <c r="H59" s="66"/>
      <c r="I59" s="66"/>
      <c r="J59" s="66"/>
    </row>
    <row r="60" spans="1:10" x14ac:dyDescent="0.3">
      <c r="A60" s="85">
        <v>92</v>
      </c>
      <c r="B60" s="85" t="s">
        <v>69</v>
      </c>
      <c r="C60" s="85">
        <v>690</v>
      </c>
      <c r="D60" s="86">
        <f t="shared" si="0"/>
        <v>2</v>
      </c>
      <c r="E60" s="85">
        <v>692</v>
      </c>
      <c r="F60" s="86">
        <f t="shared" si="2"/>
        <v>0.28985507246378006</v>
      </c>
      <c r="G60" s="66"/>
      <c r="H60" s="66"/>
      <c r="I60" s="66"/>
      <c r="J60" s="66"/>
    </row>
    <row r="61" spans="1:10" ht="28.2" x14ac:dyDescent="0.3">
      <c r="A61" s="85" t="s">
        <v>123</v>
      </c>
      <c r="B61" s="85" t="s">
        <v>82</v>
      </c>
      <c r="C61" s="86">
        <v>21900</v>
      </c>
      <c r="D61" s="86">
        <f t="shared" si="0"/>
        <v>12400</v>
      </c>
      <c r="E61" s="86">
        <v>34300</v>
      </c>
      <c r="F61" s="86">
        <f t="shared" si="2"/>
        <v>56.621004566210047</v>
      </c>
      <c r="G61" s="66"/>
      <c r="H61" s="66"/>
      <c r="I61" s="66"/>
      <c r="J61" s="66"/>
    </row>
    <row r="62" spans="1:10" ht="28.2" x14ac:dyDescent="0.3">
      <c r="A62" s="95" t="s">
        <v>75</v>
      </c>
      <c r="B62" s="95" t="s">
        <v>76</v>
      </c>
      <c r="C62" s="98">
        <v>21900</v>
      </c>
      <c r="D62" s="86">
        <f t="shared" si="0"/>
        <v>-6200</v>
      </c>
      <c r="E62" s="98">
        <v>15700</v>
      </c>
      <c r="F62" s="86">
        <f t="shared" si="2"/>
        <v>-28.310502283105023</v>
      </c>
      <c r="G62" s="66"/>
      <c r="H62" s="66"/>
      <c r="I62" s="66"/>
      <c r="J62" s="66"/>
    </row>
    <row r="63" spans="1:10" x14ac:dyDescent="0.3">
      <c r="A63" s="85">
        <v>32</v>
      </c>
      <c r="B63" s="85" t="s">
        <v>19</v>
      </c>
      <c r="C63" s="85"/>
      <c r="D63" s="86">
        <f t="shared" si="0"/>
        <v>0</v>
      </c>
      <c r="E63" s="85"/>
      <c r="F63" s="86" t="e">
        <f t="shared" si="2"/>
        <v>#DIV/0!</v>
      </c>
      <c r="G63" s="66"/>
      <c r="H63" s="66"/>
      <c r="I63" s="66"/>
      <c r="J63" s="66"/>
    </row>
    <row r="64" spans="1:10" ht="28.2" x14ac:dyDescent="0.3">
      <c r="A64" s="85">
        <v>37</v>
      </c>
      <c r="B64" s="85" t="s">
        <v>83</v>
      </c>
      <c r="C64" s="86">
        <v>10950</v>
      </c>
      <c r="D64" s="86">
        <f t="shared" si="0"/>
        <v>-450</v>
      </c>
      <c r="E64" s="86">
        <v>10500</v>
      </c>
      <c r="F64" s="86">
        <f t="shared" si="2"/>
        <v>-4.1095890410959015</v>
      </c>
      <c r="G64" s="66"/>
      <c r="H64" s="66"/>
      <c r="I64" s="66"/>
      <c r="J64" s="66"/>
    </row>
    <row r="65" spans="1:10" ht="28.2" x14ac:dyDescent="0.3">
      <c r="A65" s="85">
        <v>42</v>
      </c>
      <c r="B65" s="85" t="s">
        <v>27</v>
      </c>
      <c r="C65" s="86">
        <v>10950</v>
      </c>
      <c r="D65" s="86">
        <f t="shared" si="0"/>
        <v>-5750</v>
      </c>
      <c r="E65" s="86">
        <v>5200</v>
      </c>
      <c r="F65" s="86">
        <f t="shared" si="2"/>
        <v>-52.51141552511416</v>
      </c>
      <c r="G65" s="66"/>
      <c r="H65" s="66"/>
      <c r="I65" s="66"/>
      <c r="J65" s="66"/>
    </row>
    <row r="66" spans="1:10" x14ac:dyDescent="0.3">
      <c r="A66" s="91" t="s">
        <v>66</v>
      </c>
      <c r="B66" s="91" t="s">
        <v>167</v>
      </c>
      <c r="C66" s="99">
        <v>0</v>
      </c>
      <c r="D66" s="99">
        <f t="shared" si="0"/>
        <v>18600</v>
      </c>
      <c r="E66" s="99">
        <v>18600</v>
      </c>
      <c r="F66" s="99" t="e">
        <f t="shared" si="2"/>
        <v>#DIV/0!</v>
      </c>
      <c r="G66" s="66"/>
      <c r="H66" s="66"/>
      <c r="I66" s="66"/>
      <c r="J66" s="66"/>
    </row>
    <row r="67" spans="1:10" ht="28.2" x14ac:dyDescent="0.3">
      <c r="A67" s="85">
        <v>37</v>
      </c>
      <c r="B67" s="85" t="s">
        <v>83</v>
      </c>
      <c r="C67" s="86">
        <v>0</v>
      </c>
      <c r="D67" s="86">
        <f t="shared" si="0"/>
        <v>18600</v>
      </c>
      <c r="E67" s="86">
        <v>18600</v>
      </c>
      <c r="F67" s="86" t="e">
        <f t="shared" si="2"/>
        <v>#DIV/0!</v>
      </c>
      <c r="G67" s="66"/>
      <c r="H67" s="66"/>
      <c r="I67" s="66"/>
      <c r="J67" s="66"/>
    </row>
    <row r="68" spans="1:10" ht="28.2" x14ac:dyDescent="0.3">
      <c r="A68" s="85" t="s">
        <v>102</v>
      </c>
      <c r="B68" s="85" t="s">
        <v>85</v>
      </c>
      <c r="C68" s="85">
        <v>400</v>
      </c>
      <c r="D68" s="86">
        <f t="shared" si="0"/>
        <v>-400</v>
      </c>
      <c r="E68" s="85">
        <v>0</v>
      </c>
      <c r="F68" s="86">
        <f t="shared" si="2"/>
        <v>-100</v>
      </c>
      <c r="G68" s="66"/>
      <c r="H68" s="66"/>
      <c r="I68" s="66"/>
      <c r="J68" s="66"/>
    </row>
    <row r="69" spans="1:10" x14ac:dyDescent="0.3">
      <c r="A69" s="91" t="s">
        <v>66</v>
      </c>
      <c r="B69" s="91" t="s">
        <v>81</v>
      </c>
      <c r="C69" s="91">
        <v>400</v>
      </c>
      <c r="D69" s="86">
        <f t="shared" si="0"/>
        <v>-400</v>
      </c>
      <c r="E69" s="91">
        <v>0</v>
      </c>
      <c r="F69" s="86">
        <f t="shared" si="2"/>
        <v>-100</v>
      </c>
      <c r="G69" s="66"/>
      <c r="H69" s="66"/>
      <c r="I69" s="66"/>
      <c r="J69" s="66"/>
    </row>
    <row r="70" spans="1:10" x14ac:dyDescent="0.3">
      <c r="A70" s="85">
        <v>32</v>
      </c>
      <c r="B70" s="85" t="s">
        <v>19</v>
      </c>
      <c r="C70" s="85">
        <v>400</v>
      </c>
      <c r="D70" s="86">
        <f t="shared" si="0"/>
        <v>-400</v>
      </c>
      <c r="E70" s="85">
        <v>0</v>
      </c>
      <c r="F70" s="86">
        <f t="shared" si="2"/>
        <v>-100</v>
      </c>
      <c r="G70" s="66"/>
      <c r="H70" s="66"/>
      <c r="I70" s="66"/>
      <c r="J70" s="66"/>
    </row>
    <row r="71" spans="1:10" ht="28.2" x14ac:dyDescent="0.3">
      <c r="A71" s="85" t="s">
        <v>101</v>
      </c>
      <c r="B71" s="85" t="s">
        <v>86</v>
      </c>
      <c r="C71" s="85">
        <v>400</v>
      </c>
      <c r="D71" s="86">
        <f t="shared" si="0"/>
        <v>-120</v>
      </c>
      <c r="E71" s="85">
        <v>280</v>
      </c>
      <c r="F71" s="86">
        <f t="shared" si="2"/>
        <v>-30</v>
      </c>
      <c r="G71" s="66"/>
      <c r="H71" s="66"/>
      <c r="I71" s="66"/>
      <c r="J71" s="66"/>
    </row>
    <row r="72" spans="1:10" x14ac:dyDescent="0.3">
      <c r="A72" s="91" t="s">
        <v>66</v>
      </c>
      <c r="B72" s="91" t="s">
        <v>67</v>
      </c>
      <c r="C72" s="91">
        <v>400</v>
      </c>
      <c r="D72" s="86">
        <f t="shared" si="0"/>
        <v>-120</v>
      </c>
      <c r="E72" s="91">
        <v>280</v>
      </c>
      <c r="F72" s="86">
        <f t="shared" si="2"/>
        <v>-30</v>
      </c>
      <c r="G72" s="66"/>
      <c r="H72" s="66"/>
      <c r="I72" s="66"/>
      <c r="J72" s="66"/>
    </row>
    <row r="73" spans="1:10" x14ac:dyDescent="0.3">
      <c r="A73" s="85">
        <v>32</v>
      </c>
      <c r="B73" s="85" t="s">
        <v>19</v>
      </c>
      <c r="C73" s="85">
        <v>400</v>
      </c>
      <c r="D73" s="86">
        <f t="shared" si="0"/>
        <v>-120</v>
      </c>
      <c r="E73" s="85">
        <v>280</v>
      </c>
      <c r="F73" s="86">
        <f t="shared" si="2"/>
        <v>-30</v>
      </c>
      <c r="G73" s="66"/>
      <c r="H73" s="66"/>
      <c r="I73" s="66"/>
      <c r="J73" s="66"/>
    </row>
    <row r="74" spans="1:10" ht="28.2" x14ac:dyDescent="0.3">
      <c r="A74" s="85" t="s">
        <v>103</v>
      </c>
      <c r="B74" s="85" t="s">
        <v>104</v>
      </c>
      <c r="C74" s="85">
        <v>0</v>
      </c>
      <c r="D74" s="86">
        <f t="shared" si="0"/>
        <v>0</v>
      </c>
      <c r="E74" s="85">
        <v>0</v>
      </c>
      <c r="F74" s="86" t="e">
        <f t="shared" si="2"/>
        <v>#DIV/0!</v>
      </c>
      <c r="G74" s="66"/>
      <c r="H74" s="66"/>
      <c r="I74" s="66"/>
      <c r="J74" s="66"/>
    </row>
    <row r="75" spans="1:10" x14ac:dyDescent="0.3">
      <c r="A75" s="91" t="s">
        <v>66</v>
      </c>
      <c r="B75" s="91" t="s">
        <v>87</v>
      </c>
      <c r="C75" s="91"/>
      <c r="D75" s="86">
        <f t="shared" si="0"/>
        <v>0</v>
      </c>
      <c r="E75" s="91">
        <v>0</v>
      </c>
      <c r="F75" s="86" t="e">
        <f t="shared" si="2"/>
        <v>#DIV/0!</v>
      </c>
      <c r="G75" s="66"/>
      <c r="H75" s="66"/>
      <c r="I75" s="66"/>
      <c r="J75" s="66"/>
    </row>
    <row r="76" spans="1:10" x14ac:dyDescent="0.3">
      <c r="A76" s="85">
        <v>32</v>
      </c>
      <c r="B76" s="85" t="s">
        <v>19</v>
      </c>
      <c r="C76" s="85"/>
      <c r="D76" s="86">
        <f t="shared" si="0"/>
        <v>0</v>
      </c>
      <c r="E76" s="85">
        <v>0</v>
      </c>
      <c r="F76" s="86" t="e">
        <f t="shared" si="2"/>
        <v>#DIV/0!</v>
      </c>
      <c r="G76" s="66"/>
      <c r="H76" s="66"/>
      <c r="I76" s="66"/>
      <c r="J76" s="66"/>
    </row>
    <row r="77" spans="1:10" ht="28.2" x14ac:dyDescent="0.3">
      <c r="A77" s="85" t="s">
        <v>105</v>
      </c>
      <c r="B77" s="85" t="s">
        <v>106</v>
      </c>
      <c r="C77" s="85">
        <v>0</v>
      </c>
      <c r="D77" s="86">
        <f t="shared" si="0"/>
        <v>70</v>
      </c>
      <c r="E77" s="85">
        <v>70</v>
      </c>
      <c r="F77" s="86" t="e">
        <f t="shared" si="2"/>
        <v>#DIV/0!</v>
      </c>
      <c r="G77" s="66"/>
      <c r="H77" s="66"/>
      <c r="I77" s="66"/>
      <c r="J77" s="66"/>
    </row>
    <row r="78" spans="1:10" x14ac:dyDescent="0.3">
      <c r="A78" s="91" t="s">
        <v>66</v>
      </c>
      <c r="B78" s="91" t="s">
        <v>87</v>
      </c>
      <c r="C78" s="91"/>
      <c r="D78" s="86">
        <f t="shared" si="0"/>
        <v>70</v>
      </c>
      <c r="E78" s="91">
        <v>70</v>
      </c>
      <c r="F78" s="86" t="e">
        <f t="shared" si="2"/>
        <v>#DIV/0!</v>
      </c>
      <c r="G78" s="66"/>
      <c r="H78" s="66"/>
      <c r="I78" s="66"/>
      <c r="J78" s="66"/>
    </row>
    <row r="79" spans="1:10" x14ac:dyDescent="0.3">
      <c r="A79" s="85">
        <v>32</v>
      </c>
      <c r="B79" s="85" t="s">
        <v>19</v>
      </c>
      <c r="C79" s="85"/>
      <c r="D79" s="86">
        <f t="shared" si="0"/>
        <v>70</v>
      </c>
      <c r="E79" s="85">
        <v>70</v>
      </c>
      <c r="F79" s="86" t="e">
        <f t="shared" si="2"/>
        <v>#DIV/0!</v>
      </c>
      <c r="G79" s="66"/>
      <c r="H79" s="66"/>
      <c r="I79" s="66"/>
      <c r="J79" s="66"/>
    </row>
    <row r="80" spans="1:10" ht="28.2" x14ac:dyDescent="0.3">
      <c r="A80" s="85" t="s">
        <v>107</v>
      </c>
      <c r="B80" s="85" t="s">
        <v>108</v>
      </c>
      <c r="C80" s="85">
        <v>0</v>
      </c>
      <c r="D80" s="86">
        <f t="shared" si="0"/>
        <v>650</v>
      </c>
      <c r="E80" s="85">
        <v>650</v>
      </c>
      <c r="F80" s="86" t="e">
        <f t="shared" si="2"/>
        <v>#DIV/0!</v>
      </c>
      <c r="G80" s="66"/>
      <c r="H80" s="66"/>
      <c r="I80" s="66"/>
      <c r="J80" s="66"/>
    </row>
    <row r="81" spans="1:10" x14ac:dyDescent="0.3">
      <c r="A81" s="91" t="s">
        <v>66</v>
      </c>
      <c r="B81" s="91" t="s">
        <v>87</v>
      </c>
      <c r="C81" s="91">
        <v>0</v>
      </c>
      <c r="D81" s="86">
        <f t="shared" si="0"/>
        <v>650</v>
      </c>
      <c r="E81" s="91">
        <v>650</v>
      </c>
      <c r="F81" s="86" t="e">
        <f t="shared" si="2"/>
        <v>#DIV/0!</v>
      </c>
      <c r="G81" s="66"/>
      <c r="H81" s="66"/>
      <c r="I81" s="66"/>
      <c r="J81" s="66"/>
    </row>
    <row r="82" spans="1:10" x14ac:dyDescent="0.3">
      <c r="A82" s="85">
        <v>32</v>
      </c>
      <c r="B82" s="85" t="s">
        <v>19</v>
      </c>
      <c r="C82" s="85">
        <v>0</v>
      </c>
      <c r="D82" s="86">
        <f t="shared" si="0"/>
        <v>650</v>
      </c>
      <c r="E82" s="85">
        <v>650</v>
      </c>
      <c r="F82" s="86" t="e">
        <f t="shared" si="2"/>
        <v>#DIV/0!</v>
      </c>
      <c r="G82" s="66"/>
      <c r="H82" s="66"/>
      <c r="I82" s="66"/>
      <c r="J82" s="66"/>
    </row>
    <row r="83" spans="1:10" ht="28.2" x14ac:dyDescent="0.3">
      <c r="A83" s="85" t="s">
        <v>109</v>
      </c>
      <c r="B83" s="85" t="s">
        <v>88</v>
      </c>
      <c r="C83" s="86">
        <v>1330</v>
      </c>
      <c r="D83" s="86">
        <f t="shared" si="0"/>
        <v>790</v>
      </c>
      <c r="E83" s="86">
        <v>2120</v>
      </c>
      <c r="F83" s="86">
        <f t="shared" si="2"/>
        <v>59.398496240601503</v>
      </c>
      <c r="G83" s="66"/>
      <c r="H83" s="66"/>
      <c r="I83" s="66"/>
      <c r="J83" s="66"/>
    </row>
    <row r="84" spans="1:10" x14ac:dyDescent="0.3">
      <c r="A84" s="91" t="s">
        <v>66</v>
      </c>
      <c r="B84" s="91" t="s">
        <v>81</v>
      </c>
      <c r="C84" s="99">
        <v>1330</v>
      </c>
      <c r="D84" s="86">
        <f t="shared" si="0"/>
        <v>790</v>
      </c>
      <c r="E84" s="99">
        <v>2120</v>
      </c>
      <c r="F84" s="86">
        <f t="shared" si="2"/>
        <v>59.398496240601503</v>
      </c>
      <c r="G84" s="66"/>
      <c r="H84" s="66"/>
      <c r="I84" s="66"/>
      <c r="J84" s="66"/>
    </row>
    <row r="85" spans="1:10" x14ac:dyDescent="0.3">
      <c r="A85" s="85">
        <v>31</v>
      </c>
      <c r="B85" s="85" t="s">
        <v>10</v>
      </c>
      <c r="C85" s="85">
        <v>0</v>
      </c>
      <c r="D85" s="86">
        <f t="shared" si="0"/>
        <v>0</v>
      </c>
      <c r="E85" s="85">
        <v>0</v>
      </c>
      <c r="F85" s="86" t="e">
        <f t="shared" si="2"/>
        <v>#DIV/0!</v>
      </c>
      <c r="G85" s="66"/>
      <c r="H85" s="66"/>
      <c r="I85" s="66"/>
      <c r="J85" s="66"/>
    </row>
    <row r="86" spans="1:10" x14ac:dyDescent="0.3">
      <c r="A86" s="85">
        <v>32</v>
      </c>
      <c r="B86" s="85" t="s">
        <v>19</v>
      </c>
      <c r="C86" s="86">
        <v>1330</v>
      </c>
      <c r="D86" s="86">
        <f t="shared" si="0"/>
        <v>790</v>
      </c>
      <c r="E86" s="86">
        <v>2120</v>
      </c>
      <c r="F86" s="86">
        <f t="shared" si="2"/>
        <v>59.398496240601503</v>
      </c>
      <c r="G86" s="66"/>
      <c r="H86" s="66"/>
      <c r="I86" s="66"/>
      <c r="J86" s="66"/>
    </row>
    <row r="87" spans="1:10" ht="28.2" x14ac:dyDescent="0.3">
      <c r="A87" s="85" t="s">
        <v>110</v>
      </c>
      <c r="B87" s="85" t="s">
        <v>111</v>
      </c>
      <c r="C87" s="85">
        <f>SUM(C88+C90)</f>
        <v>510</v>
      </c>
      <c r="D87" s="86">
        <f t="shared" si="0"/>
        <v>0</v>
      </c>
      <c r="E87" s="85">
        <f>SUM(E88+E90)</f>
        <v>510</v>
      </c>
      <c r="F87" s="86">
        <f t="shared" si="2"/>
        <v>0</v>
      </c>
      <c r="G87" s="66"/>
      <c r="H87" s="66"/>
      <c r="I87" s="66"/>
      <c r="J87" s="66"/>
    </row>
    <row r="88" spans="1:10" x14ac:dyDescent="0.3">
      <c r="A88" s="92" t="s">
        <v>72</v>
      </c>
      <c r="B88" s="92" t="s">
        <v>112</v>
      </c>
      <c r="C88" s="92">
        <v>10</v>
      </c>
      <c r="D88" s="86">
        <f t="shared" si="0"/>
        <v>0</v>
      </c>
      <c r="E88" s="92">
        <v>10</v>
      </c>
      <c r="F88" s="86">
        <f t="shared" si="2"/>
        <v>0</v>
      </c>
      <c r="G88" s="66"/>
      <c r="H88" s="66"/>
      <c r="I88" s="66"/>
      <c r="J88" s="66"/>
    </row>
    <row r="89" spans="1:10" x14ac:dyDescent="0.3">
      <c r="A89" s="85">
        <v>42</v>
      </c>
      <c r="B89" s="85" t="s">
        <v>113</v>
      </c>
      <c r="C89" s="85">
        <v>10</v>
      </c>
      <c r="D89" s="86">
        <f t="shared" si="0"/>
        <v>0</v>
      </c>
      <c r="E89" s="85">
        <v>10</v>
      </c>
      <c r="F89" s="86">
        <f t="shared" si="2"/>
        <v>0</v>
      </c>
      <c r="G89" s="66"/>
      <c r="H89" s="66"/>
      <c r="I89" s="66"/>
      <c r="J89" s="66"/>
    </row>
    <row r="90" spans="1:10" ht="28.2" x14ac:dyDescent="0.3">
      <c r="A90" s="93" t="s">
        <v>68</v>
      </c>
      <c r="B90" s="93" t="s">
        <v>74</v>
      </c>
      <c r="C90" s="93">
        <v>500</v>
      </c>
      <c r="D90" s="86">
        <f t="shared" si="0"/>
        <v>0</v>
      </c>
      <c r="E90" s="93">
        <v>500</v>
      </c>
      <c r="F90" s="86">
        <f t="shared" si="2"/>
        <v>0</v>
      </c>
      <c r="G90" s="66"/>
      <c r="H90" s="66"/>
      <c r="I90" s="66"/>
      <c r="J90" s="66"/>
    </row>
    <row r="91" spans="1:10" x14ac:dyDescent="0.3">
      <c r="A91" s="85">
        <v>32</v>
      </c>
      <c r="B91" s="85" t="s">
        <v>19</v>
      </c>
      <c r="C91" s="85">
        <v>500</v>
      </c>
      <c r="D91" s="86">
        <f t="shared" si="0"/>
        <v>0</v>
      </c>
      <c r="E91" s="85">
        <v>500</v>
      </c>
      <c r="F91" s="86">
        <f t="shared" si="2"/>
        <v>0</v>
      </c>
      <c r="G91" s="66"/>
      <c r="H91" s="66"/>
      <c r="I91" s="66"/>
      <c r="J91" s="66"/>
    </row>
    <row r="92" spans="1:10" ht="28.2" x14ac:dyDescent="0.3">
      <c r="A92" s="85" t="s">
        <v>114</v>
      </c>
      <c r="B92" s="85" t="s">
        <v>84</v>
      </c>
      <c r="C92" s="85">
        <v>1062</v>
      </c>
      <c r="D92" s="86">
        <f t="shared" ref="D92:D136" si="6">SUM(E92-C92)</f>
        <v>-182</v>
      </c>
      <c r="E92" s="85">
        <v>880</v>
      </c>
      <c r="F92" s="86">
        <f t="shared" ref="F92:F136" si="7">(E92/C92*100)-100</f>
        <v>-17.137476459510353</v>
      </c>
      <c r="G92" s="66"/>
      <c r="H92" s="66"/>
      <c r="I92" s="66"/>
      <c r="J92" s="66"/>
    </row>
    <row r="93" spans="1:10" ht="28.2" x14ac:dyDescent="0.3">
      <c r="A93" s="93" t="s">
        <v>68</v>
      </c>
      <c r="B93" s="93" t="s">
        <v>74</v>
      </c>
      <c r="C93" s="93">
        <v>1062</v>
      </c>
      <c r="D93" s="86">
        <f t="shared" si="6"/>
        <v>-182</v>
      </c>
      <c r="E93" s="93">
        <v>880</v>
      </c>
      <c r="F93" s="86">
        <f t="shared" si="7"/>
        <v>-17.137476459510353</v>
      </c>
      <c r="G93" s="66"/>
      <c r="H93" s="66"/>
      <c r="I93" s="66"/>
      <c r="J93" s="66"/>
    </row>
    <row r="94" spans="1:10" x14ac:dyDescent="0.3">
      <c r="A94" s="85">
        <v>32</v>
      </c>
      <c r="B94" s="85" t="s">
        <v>19</v>
      </c>
      <c r="C94" s="85">
        <v>1062</v>
      </c>
      <c r="D94" s="86">
        <f t="shared" si="6"/>
        <v>-182</v>
      </c>
      <c r="E94" s="85">
        <v>880</v>
      </c>
      <c r="F94" s="86">
        <f t="shared" si="7"/>
        <v>-17.137476459510353</v>
      </c>
      <c r="G94" s="66"/>
      <c r="H94" s="66"/>
      <c r="I94" s="66"/>
      <c r="J94" s="66"/>
    </row>
    <row r="95" spans="1:10" x14ac:dyDescent="0.3">
      <c r="A95" s="85"/>
      <c r="B95" s="85"/>
      <c r="C95" s="85"/>
      <c r="D95" s="86"/>
      <c r="E95" s="85"/>
      <c r="F95" s="86" t="e">
        <f t="shared" si="7"/>
        <v>#DIV/0!</v>
      </c>
      <c r="G95" s="66"/>
      <c r="H95" s="66"/>
      <c r="I95" s="66"/>
      <c r="J95" s="66"/>
    </row>
    <row r="96" spans="1:10" x14ac:dyDescent="0.3">
      <c r="A96" s="85"/>
      <c r="B96" s="85"/>
      <c r="C96" s="85"/>
      <c r="D96" s="86"/>
      <c r="E96" s="85"/>
      <c r="F96" s="86" t="e">
        <f t="shared" si="7"/>
        <v>#DIV/0!</v>
      </c>
      <c r="G96" s="66"/>
      <c r="H96" s="66"/>
      <c r="I96" s="66"/>
      <c r="J96" s="66"/>
    </row>
    <row r="97" spans="1:10" ht="28.2" x14ac:dyDescent="0.3">
      <c r="A97" s="85" t="s">
        <v>122</v>
      </c>
      <c r="B97" s="85" t="s">
        <v>116</v>
      </c>
      <c r="C97" s="86">
        <v>9731</v>
      </c>
      <c r="D97" s="86">
        <f t="shared" si="6"/>
        <v>-2380</v>
      </c>
      <c r="E97" s="86">
        <v>7351</v>
      </c>
      <c r="F97" s="86">
        <f t="shared" si="7"/>
        <v>-24.457917994039661</v>
      </c>
      <c r="G97" s="66"/>
      <c r="H97" s="66"/>
      <c r="I97" s="66"/>
      <c r="J97" s="66"/>
    </row>
    <row r="98" spans="1:10" x14ac:dyDescent="0.3">
      <c r="A98" s="91" t="s">
        <v>66</v>
      </c>
      <c r="B98" s="91" t="s">
        <v>89</v>
      </c>
      <c r="C98" s="99">
        <v>9731</v>
      </c>
      <c r="D98" s="86">
        <f t="shared" si="6"/>
        <v>-2380</v>
      </c>
      <c r="E98" s="99">
        <v>7351</v>
      </c>
      <c r="F98" s="86">
        <f t="shared" si="7"/>
        <v>-24.457917994039661</v>
      </c>
      <c r="G98" s="66"/>
      <c r="H98" s="66"/>
      <c r="I98" s="66"/>
      <c r="J98" s="66"/>
    </row>
    <row r="99" spans="1:10" x14ac:dyDescent="0.3">
      <c r="A99" s="85">
        <v>31</v>
      </c>
      <c r="B99" s="85" t="s">
        <v>10</v>
      </c>
      <c r="C99" s="86">
        <v>9240</v>
      </c>
      <c r="D99" s="86">
        <f t="shared" si="6"/>
        <v>-2116</v>
      </c>
      <c r="E99" s="86">
        <v>7124</v>
      </c>
      <c r="F99" s="86">
        <f t="shared" si="7"/>
        <v>-22.900432900432904</v>
      </c>
      <c r="G99" s="66"/>
      <c r="H99" s="66"/>
      <c r="I99" s="66"/>
      <c r="J99" s="66"/>
    </row>
    <row r="100" spans="1:10" x14ac:dyDescent="0.3">
      <c r="A100" s="85">
        <v>32</v>
      </c>
      <c r="B100" s="85" t="s">
        <v>19</v>
      </c>
      <c r="C100" s="85">
        <v>491</v>
      </c>
      <c r="D100" s="86">
        <f t="shared" si="6"/>
        <v>-264</v>
      </c>
      <c r="E100" s="85">
        <v>227</v>
      </c>
      <c r="F100" s="86">
        <f t="shared" si="7"/>
        <v>-53.767820773930751</v>
      </c>
      <c r="G100" s="66"/>
      <c r="H100" s="66"/>
      <c r="I100" s="66"/>
      <c r="J100" s="66"/>
    </row>
    <row r="101" spans="1:10" x14ac:dyDescent="0.3">
      <c r="A101" s="85">
        <v>34</v>
      </c>
      <c r="B101" s="85" t="s">
        <v>69</v>
      </c>
      <c r="C101" s="85"/>
      <c r="D101" s="86">
        <f t="shared" si="6"/>
        <v>0</v>
      </c>
      <c r="E101" s="85"/>
      <c r="F101" s="86" t="e">
        <f t="shared" si="7"/>
        <v>#DIV/0!</v>
      </c>
      <c r="G101" s="66"/>
      <c r="H101" s="66"/>
      <c r="I101" s="66"/>
      <c r="J101" s="66"/>
    </row>
    <row r="102" spans="1:10" ht="28.2" x14ac:dyDescent="0.3">
      <c r="A102" s="85" t="s">
        <v>117</v>
      </c>
      <c r="B102" s="85" t="s">
        <v>115</v>
      </c>
      <c r="C102" s="86">
        <v>0</v>
      </c>
      <c r="D102" s="86">
        <f t="shared" si="6"/>
        <v>15090</v>
      </c>
      <c r="E102" s="86">
        <v>15090</v>
      </c>
      <c r="F102" s="86" t="e">
        <f t="shared" si="7"/>
        <v>#DIV/0!</v>
      </c>
      <c r="G102" s="66"/>
      <c r="H102" s="66"/>
      <c r="I102" s="66"/>
      <c r="J102" s="66"/>
    </row>
    <row r="103" spans="1:10" x14ac:dyDescent="0.3">
      <c r="A103" s="91" t="s">
        <v>66</v>
      </c>
      <c r="B103" s="91" t="s">
        <v>89</v>
      </c>
      <c r="C103" s="99">
        <v>0</v>
      </c>
      <c r="D103" s="86">
        <f t="shared" si="6"/>
        <v>15090</v>
      </c>
      <c r="E103" s="99">
        <v>15090</v>
      </c>
      <c r="F103" s="86" t="e">
        <f t="shared" si="7"/>
        <v>#DIV/0!</v>
      </c>
      <c r="G103" s="66"/>
      <c r="H103" s="66"/>
      <c r="I103" s="66"/>
      <c r="J103" s="66"/>
    </row>
    <row r="104" spans="1:10" x14ac:dyDescent="0.3">
      <c r="A104" s="85">
        <v>31</v>
      </c>
      <c r="B104" s="85" t="s">
        <v>10</v>
      </c>
      <c r="C104" s="86">
        <v>0</v>
      </c>
      <c r="D104" s="86">
        <f t="shared" si="6"/>
        <v>14505</v>
      </c>
      <c r="E104" s="86">
        <v>14505</v>
      </c>
      <c r="F104" s="86" t="e">
        <f t="shared" si="7"/>
        <v>#DIV/0!</v>
      </c>
      <c r="G104" s="66"/>
      <c r="H104" s="66"/>
      <c r="I104" s="66"/>
      <c r="J104" s="66"/>
    </row>
    <row r="105" spans="1:10" x14ac:dyDescent="0.3">
      <c r="A105" s="85">
        <v>32</v>
      </c>
      <c r="B105" s="85" t="s">
        <v>19</v>
      </c>
      <c r="C105" s="85">
        <v>0</v>
      </c>
      <c r="D105" s="86">
        <f t="shared" si="6"/>
        <v>585</v>
      </c>
      <c r="E105" s="85">
        <v>585</v>
      </c>
      <c r="F105" s="86" t="e">
        <f t="shared" si="7"/>
        <v>#DIV/0!</v>
      </c>
      <c r="G105" s="66"/>
      <c r="H105" s="66"/>
      <c r="I105" s="66"/>
      <c r="J105" s="66"/>
    </row>
    <row r="106" spans="1:10" x14ac:dyDescent="0.3">
      <c r="A106" s="85">
        <v>34</v>
      </c>
      <c r="B106" s="85" t="s">
        <v>69</v>
      </c>
      <c r="C106" s="85"/>
      <c r="D106" s="86">
        <f t="shared" si="6"/>
        <v>0</v>
      </c>
      <c r="E106" s="85"/>
      <c r="F106" s="86" t="e">
        <f t="shared" si="7"/>
        <v>#DIV/0!</v>
      </c>
      <c r="G106" s="66"/>
      <c r="H106" s="66"/>
      <c r="I106" s="66"/>
      <c r="J106" s="66"/>
    </row>
    <row r="107" spans="1:10" ht="28.2" x14ac:dyDescent="0.3">
      <c r="A107" s="85" t="s">
        <v>118</v>
      </c>
      <c r="B107" s="85" t="s">
        <v>119</v>
      </c>
      <c r="C107" s="86">
        <f>SUM(C108+C110)</f>
        <v>0</v>
      </c>
      <c r="D107" s="86">
        <f t="shared" si="6"/>
        <v>80500</v>
      </c>
      <c r="E107" s="86">
        <f t="shared" ref="E107" si="8">SUM(E108+E110)</f>
        <v>80500</v>
      </c>
      <c r="F107" s="86" t="e">
        <f t="shared" si="7"/>
        <v>#DIV/0!</v>
      </c>
      <c r="G107" s="66"/>
      <c r="H107" s="66"/>
      <c r="I107" s="66"/>
      <c r="J107" s="66"/>
    </row>
    <row r="108" spans="1:10" x14ac:dyDescent="0.3">
      <c r="A108" s="91" t="s">
        <v>66</v>
      </c>
      <c r="B108" s="91" t="s">
        <v>89</v>
      </c>
      <c r="C108" s="99">
        <v>0</v>
      </c>
      <c r="D108" s="86">
        <f t="shared" si="6"/>
        <v>4900</v>
      </c>
      <c r="E108" s="99">
        <v>4900</v>
      </c>
      <c r="F108" s="86" t="e">
        <f t="shared" si="7"/>
        <v>#DIV/0!</v>
      </c>
      <c r="G108" s="66"/>
      <c r="H108" s="66"/>
      <c r="I108" s="66"/>
      <c r="J108" s="66"/>
    </row>
    <row r="109" spans="1:10" x14ac:dyDescent="0.3">
      <c r="A109" s="85">
        <v>32</v>
      </c>
      <c r="B109" s="85" t="s">
        <v>19</v>
      </c>
      <c r="C109" s="86">
        <v>0</v>
      </c>
      <c r="D109" s="86">
        <f t="shared" si="6"/>
        <v>4900</v>
      </c>
      <c r="E109" s="86">
        <v>4900</v>
      </c>
      <c r="F109" s="86" t="e">
        <f t="shared" si="7"/>
        <v>#DIV/0!</v>
      </c>
      <c r="G109" s="66"/>
      <c r="H109" s="66"/>
      <c r="I109" s="66"/>
      <c r="J109" s="66"/>
    </row>
    <row r="110" spans="1:10" ht="28.2" x14ac:dyDescent="0.3">
      <c r="A110" s="95" t="s">
        <v>75</v>
      </c>
      <c r="B110" s="95" t="s">
        <v>76</v>
      </c>
      <c r="C110" s="95">
        <v>0</v>
      </c>
      <c r="D110" s="86">
        <f t="shared" si="6"/>
        <v>75600</v>
      </c>
      <c r="E110" s="95">
        <v>75600</v>
      </c>
      <c r="F110" s="86" t="e">
        <f t="shared" si="7"/>
        <v>#DIV/0!</v>
      </c>
      <c r="G110" s="66"/>
      <c r="H110" s="66"/>
      <c r="I110" s="66"/>
      <c r="J110" s="66"/>
    </row>
    <row r="111" spans="1:10" x14ac:dyDescent="0.3">
      <c r="A111" s="85">
        <v>32</v>
      </c>
      <c r="B111" s="85" t="s">
        <v>19</v>
      </c>
      <c r="C111" s="85">
        <v>0</v>
      </c>
      <c r="D111" s="86">
        <f t="shared" si="6"/>
        <v>75600</v>
      </c>
      <c r="E111" s="85">
        <v>75600</v>
      </c>
      <c r="F111" s="86" t="e">
        <f t="shared" si="7"/>
        <v>#DIV/0!</v>
      </c>
      <c r="G111" s="66"/>
      <c r="H111" s="66"/>
      <c r="I111" s="66"/>
      <c r="J111" s="66"/>
    </row>
    <row r="112" spans="1:10" ht="28.2" x14ac:dyDescent="0.3">
      <c r="A112" s="87" t="s">
        <v>120</v>
      </c>
      <c r="B112" s="87" t="s">
        <v>90</v>
      </c>
      <c r="C112" s="88">
        <f>SUM(C116+C113)</f>
        <v>1135</v>
      </c>
      <c r="D112" s="88">
        <f>SUM(D116+D113)</f>
        <v>1750</v>
      </c>
      <c r="E112" s="88">
        <f>SUM(E116+E113)</f>
        <v>2885</v>
      </c>
      <c r="F112" s="86">
        <f t="shared" si="7"/>
        <v>154.18502202643171</v>
      </c>
      <c r="G112" s="66"/>
      <c r="H112" s="66"/>
      <c r="I112" s="66"/>
      <c r="J112" s="66"/>
    </row>
    <row r="113" spans="1:10" ht="42" x14ac:dyDescent="0.3">
      <c r="A113" s="85" t="s">
        <v>434</v>
      </c>
      <c r="B113" s="85" t="s">
        <v>435</v>
      </c>
      <c r="C113" s="86">
        <f>SUM(C114)</f>
        <v>0</v>
      </c>
      <c r="D113" s="86">
        <f>SUM(E114-C114)</f>
        <v>1750</v>
      </c>
      <c r="E113" s="86">
        <f>SUM(E114)</f>
        <v>1750</v>
      </c>
      <c r="F113" s="86" t="e">
        <f t="shared" ref="F113:F115" si="9">(E113/C113*100)-100</f>
        <v>#DIV/0!</v>
      </c>
      <c r="G113" s="66"/>
      <c r="H113" s="66"/>
      <c r="I113" s="66"/>
      <c r="J113" s="66"/>
    </row>
    <row r="114" spans="1:10" x14ac:dyDescent="0.3">
      <c r="A114" s="91" t="s">
        <v>66</v>
      </c>
      <c r="B114" s="91" t="s">
        <v>438</v>
      </c>
      <c r="C114" s="91">
        <v>0</v>
      </c>
      <c r="D114" s="86">
        <f t="shared" ref="D114" si="10">SUM(E114-C114)</f>
        <v>1750</v>
      </c>
      <c r="E114" s="91">
        <v>1750</v>
      </c>
      <c r="F114" s="86" t="e">
        <f t="shared" si="9"/>
        <v>#DIV/0!</v>
      </c>
      <c r="G114" s="66"/>
      <c r="H114" s="66"/>
      <c r="I114" s="66"/>
      <c r="J114" s="66"/>
    </row>
    <row r="115" spans="1:10" x14ac:dyDescent="0.3">
      <c r="A115" s="85">
        <v>32</v>
      </c>
      <c r="B115" s="85" t="s">
        <v>19</v>
      </c>
      <c r="C115" s="85">
        <v>0</v>
      </c>
      <c r="D115" s="86">
        <v>1750</v>
      </c>
      <c r="E115" s="85">
        <v>1750</v>
      </c>
      <c r="F115" s="86" t="e">
        <f t="shared" si="9"/>
        <v>#DIV/0!</v>
      </c>
      <c r="G115" s="66"/>
      <c r="H115" s="66"/>
      <c r="I115" s="66"/>
      <c r="J115" s="66"/>
    </row>
    <row r="116" spans="1:10" ht="28.2" x14ac:dyDescent="0.3">
      <c r="A116" s="85" t="s">
        <v>121</v>
      </c>
      <c r="B116" s="85" t="s">
        <v>91</v>
      </c>
      <c r="C116" s="86">
        <f>SUM(C117+C119+C124)</f>
        <v>1135</v>
      </c>
      <c r="D116" s="86">
        <f t="shared" si="6"/>
        <v>0</v>
      </c>
      <c r="E116" s="86">
        <f>SUM(E117+E119+E124)</f>
        <v>1135</v>
      </c>
      <c r="F116" s="86">
        <f t="shared" si="7"/>
        <v>0</v>
      </c>
      <c r="G116" s="66"/>
      <c r="H116" s="66"/>
      <c r="I116" s="66"/>
      <c r="J116" s="66"/>
    </row>
    <row r="117" spans="1:10" x14ac:dyDescent="0.3">
      <c r="A117" s="91" t="s">
        <v>66</v>
      </c>
      <c r="B117" s="91" t="s">
        <v>81</v>
      </c>
      <c r="C117" s="91">
        <v>640</v>
      </c>
      <c r="D117" s="86">
        <f t="shared" si="6"/>
        <v>0</v>
      </c>
      <c r="E117" s="91">
        <v>640</v>
      </c>
      <c r="F117" s="86">
        <f t="shared" si="7"/>
        <v>0</v>
      </c>
      <c r="G117" s="66"/>
      <c r="H117" s="66"/>
      <c r="I117" s="66"/>
      <c r="J117" s="66"/>
    </row>
    <row r="118" spans="1:10" ht="28.2" x14ac:dyDescent="0.3">
      <c r="A118" s="85">
        <v>42</v>
      </c>
      <c r="B118" s="85" t="s">
        <v>27</v>
      </c>
      <c r="C118" s="85">
        <v>640</v>
      </c>
      <c r="D118" s="86">
        <f t="shared" si="6"/>
        <v>0</v>
      </c>
      <c r="E118" s="85">
        <v>640</v>
      </c>
      <c r="F118" s="86">
        <f t="shared" si="7"/>
        <v>0</v>
      </c>
      <c r="G118" s="66"/>
      <c r="H118" s="66"/>
      <c r="I118" s="66"/>
      <c r="J118" s="66"/>
    </row>
    <row r="119" spans="1:10" ht="28.2" x14ac:dyDescent="0.3">
      <c r="A119" s="95" t="s">
        <v>75</v>
      </c>
      <c r="B119" s="95" t="s">
        <v>76</v>
      </c>
      <c r="C119" s="95">
        <v>465</v>
      </c>
      <c r="D119" s="86">
        <f t="shared" si="6"/>
        <v>0</v>
      </c>
      <c r="E119" s="95">
        <v>465</v>
      </c>
      <c r="F119" s="86">
        <f t="shared" si="7"/>
        <v>0</v>
      </c>
      <c r="G119" s="66"/>
      <c r="H119" s="66"/>
      <c r="I119" s="66"/>
      <c r="J119" s="66"/>
    </row>
    <row r="120" spans="1:10" ht="28.2" x14ac:dyDescent="0.3">
      <c r="A120" s="85">
        <v>42</v>
      </c>
      <c r="B120" s="85" t="s">
        <v>27</v>
      </c>
      <c r="C120" s="85">
        <v>465</v>
      </c>
      <c r="D120" s="86">
        <f t="shared" si="6"/>
        <v>0</v>
      </c>
      <c r="E120" s="85">
        <v>465</v>
      </c>
      <c r="F120" s="86">
        <f t="shared" si="7"/>
        <v>0</v>
      </c>
      <c r="G120" s="66"/>
      <c r="H120" s="66"/>
      <c r="I120" s="66"/>
      <c r="J120" s="66"/>
    </row>
    <row r="121" spans="1:10" x14ac:dyDescent="0.3">
      <c r="A121" s="85">
        <v>92</v>
      </c>
      <c r="B121" s="85" t="s">
        <v>69</v>
      </c>
      <c r="C121" s="85"/>
      <c r="D121" s="86">
        <f t="shared" si="6"/>
        <v>0</v>
      </c>
      <c r="E121" s="85"/>
      <c r="F121" s="86" t="e">
        <f t="shared" si="7"/>
        <v>#DIV/0!</v>
      </c>
      <c r="G121" s="66"/>
      <c r="H121" s="66"/>
      <c r="I121" s="66"/>
      <c r="J121" s="66"/>
    </row>
    <row r="122" spans="1:10" x14ac:dyDescent="0.3">
      <c r="A122" s="85"/>
      <c r="B122" s="85"/>
      <c r="C122" s="85"/>
      <c r="D122" s="86">
        <f t="shared" si="6"/>
        <v>0</v>
      </c>
      <c r="E122" s="85"/>
      <c r="F122" s="86" t="e">
        <f t="shared" si="7"/>
        <v>#DIV/0!</v>
      </c>
      <c r="G122" s="66"/>
      <c r="H122" s="66"/>
      <c r="I122" s="66"/>
      <c r="J122" s="66"/>
    </row>
    <row r="123" spans="1:10" x14ac:dyDescent="0.3">
      <c r="A123" s="85"/>
      <c r="B123" s="85"/>
      <c r="C123" s="85"/>
      <c r="D123" s="86">
        <f t="shared" si="6"/>
        <v>0</v>
      </c>
      <c r="E123" s="85"/>
      <c r="F123" s="86" t="e">
        <f t="shared" si="7"/>
        <v>#DIV/0!</v>
      </c>
      <c r="G123" s="66"/>
      <c r="H123" s="66"/>
      <c r="I123" s="66"/>
      <c r="J123" s="66"/>
    </row>
    <row r="124" spans="1:10" x14ac:dyDescent="0.3">
      <c r="A124" s="97" t="s">
        <v>79</v>
      </c>
      <c r="B124" s="97" t="s">
        <v>80</v>
      </c>
      <c r="C124" s="97">
        <v>30</v>
      </c>
      <c r="D124" s="86">
        <f t="shared" si="6"/>
        <v>0</v>
      </c>
      <c r="E124" s="97">
        <v>30</v>
      </c>
      <c r="F124" s="86">
        <f t="shared" si="7"/>
        <v>0</v>
      </c>
      <c r="G124" s="66"/>
      <c r="H124" s="66"/>
      <c r="I124" s="66"/>
      <c r="J124" s="66"/>
    </row>
    <row r="125" spans="1:10" ht="28.2" x14ac:dyDescent="0.3">
      <c r="A125" s="85">
        <v>42</v>
      </c>
      <c r="B125" s="85" t="s">
        <v>27</v>
      </c>
      <c r="C125" s="85">
        <v>30</v>
      </c>
      <c r="D125" s="86">
        <f t="shared" si="6"/>
        <v>0</v>
      </c>
      <c r="E125" s="85">
        <v>30</v>
      </c>
      <c r="F125" s="86">
        <f t="shared" si="7"/>
        <v>0</v>
      </c>
      <c r="G125" s="66"/>
      <c r="H125" s="66"/>
      <c r="I125" s="66"/>
      <c r="J125" s="66"/>
    </row>
    <row r="126" spans="1:10" x14ac:dyDescent="0.3">
      <c r="A126" s="85">
        <v>92</v>
      </c>
      <c r="B126" s="85" t="s">
        <v>69</v>
      </c>
      <c r="C126" s="85"/>
      <c r="D126" s="86">
        <f t="shared" si="6"/>
        <v>0</v>
      </c>
      <c r="E126" s="85"/>
      <c r="F126" s="86" t="e">
        <f t="shared" si="7"/>
        <v>#DIV/0!</v>
      </c>
      <c r="G126" s="66"/>
      <c r="H126" s="66"/>
      <c r="I126" s="66"/>
      <c r="J126" s="66"/>
    </row>
    <row r="127" spans="1:10" x14ac:dyDescent="0.3">
      <c r="A127" s="85"/>
      <c r="B127" s="85"/>
      <c r="C127" s="85"/>
      <c r="D127" s="86">
        <f t="shared" si="6"/>
        <v>0</v>
      </c>
      <c r="E127" s="85"/>
      <c r="F127" s="86" t="e">
        <f t="shared" si="7"/>
        <v>#DIV/0!</v>
      </c>
      <c r="G127" s="66"/>
      <c r="H127" s="66"/>
      <c r="I127" s="66"/>
      <c r="J127" s="66"/>
    </row>
    <row r="128" spans="1:10" x14ac:dyDescent="0.3">
      <c r="A128" s="85"/>
      <c r="B128" s="85"/>
      <c r="C128" s="85"/>
      <c r="D128" s="86">
        <f t="shared" si="6"/>
        <v>0</v>
      </c>
      <c r="E128" s="85"/>
      <c r="F128" s="86" t="e">
        <f t="shared" si="7"/>
        <v>#DIV/0!</v>
      </c>
      <c r="G128" s="66"/>
      <c r="H128" s="66"/>
      <c r="I128" s="66"/>
      <c r="J128" s="66"/>
    </row>
    <row r="129" spans="1:10" x14ac:dyDescent="0.3">
      <c r="A129" s="85"/>
      <c r="B129" s="85"/>
      <c r="C129" s="85"/>
      <c r="D129" s="86">
        <f t="shared" si="6"/>
        <v>0</v>
      </c>
      <c r="E129" s="85"/>
      <c r="F129" s="86" t="e">
        <f t="shared" si="7"/>
        <v>#DIV/0!</v>
      </c>
      <c r="G129" s="66"/>
      <c r="H129" s="66"/>
      <c r="I129" s="66"/>
      <c r="J129" s="66"/>
    </row>
    <row r="130" spans="1:10" ht="28.2" x14ac:dyDescent="0.3">
      <c r="A130" s="87" t="s">
        <v>124</v>
      </c>
      <c r="B130" s="87" t="s">
        <v>92</v>
      </c>
      <c r="C130" s="88">
        <f>SUM(C131)</f>
        <v>683885</v>
      </c>
      <c r="D130" s="86">
        <f t="shared" si="6"/>
        <v>107456</v>
      </c>
      <c r="E130" s="88">
        <f>SUM(E131+E137)</f>
        <v>791341</v>
      </c>
      <c r="F130" s="86">
        <f t="shared" si="7"/>
        <v>15.712583255956773</v>
      </c>
      <c r="G130" s="66"/>
      <c r="H130" s="66"/>
      <c r="I130" s="66"/>
      <c r="J130" s="66"/>
    </row>
    <row r="131" spans="1:10" ht="28.2" x14ac:dyDescent="0.3">
      <c r="A131" s="85" t="s">
        <v>125</v>
      </c>
      <c r="B131" s="85" t="s">
        <v>93</v>
      </c>
      <c r="C131" s="86">
        <f>SUM(C132)</f>
        <v>683885</v>
      </c>
      <c r="D131" s="86">
        <f t="shared" si="6"/>
        <v>107456</v>
      </c>
      <c r="E131" s="86">
        <f t="shared" ref="E131" si="11">SUM(E132)</f>
        <v>791341</v>
      </c>
      <c r="F131" s="86">
        <f t="shared" si="7"/>
        <v>15.712583255956773</v>
      </c>
      <c r="G131" s="66"/>
      <c r="H131" s="66"/>
      <c r="I131" s="66"/>
      <c r="J131" s="66"/>
    </row>
    <row r="132" spans="1:10" ht="28.2" x14ac:dyDescent="0.3">
      <c r="A132" s="95" t="s">
        <v>75</v>
      </c>
      <c r="B132" s="95" t="s">
        <v>76</v>
      </c>
      <c r="C132" s="98">
        <f>SUM(C133:C135)</f>
        <v>683885</v>
      </c>
      <c r="D132" s="86">
        <f t="shared" si="6"/>
        <v>107456</v>
      </c>
      <c r="E132" s="98">
        <f>SUM(E133:E135)</f>
        <v>791341</v>
      </c>
      <c r="F132" s="86">
        <f t="shared" si="7"/>
        <v>15.712583255956773</v>
      </c>
      <c r="G132" s="66"/>
      <c r="H132" s="66"/>
      <c r="I132" s="66"/>
      <c r="J132" s="66"/>
    </row>
    <row r="133" spans="1:10" x14ac:dyDescent="0.3">
      <c r="A133" s="85">
        <v>31</v>
      </c>
      <c r="B133" s="85" t="s">
        <v>10</v>
      </c>
      <c r="C133" s="86">
        <v>661300</v>
      </c>
      <c r="D133" s="86">
        <f t="shared" si="6"/>
        <v>106967</v>
      </c>
      <c r="E133" s="86">
        <v>768267</v>
      </c>
      <c r="F133" s="86">
        <f t="shared" si="7"/>
        <v>16.175260849841223</v>
      </c>
      <c r="G133" s="66"/>
      <c r="H133" s="66"/>
      <c r="I133" s="66"/>
      <c r="J133" s="66"/>
    </row>
    <row r="134" spans="1:10" x14ac:dyDescent="0.3">
      <c r="A134" s="85">
        <v>32</v>
      </c>
      <c r="B134" s="85" t="s">
        <v>19</v>
      </c>
      <c r="C134" s="86">
        <v>20175</v>
      </c>
      <c r="D134" s="86">
        <f t="shared" si="6"/>
        <v>-248</v>
      </c>
      <c r="E134" s="86">
        <v>19927</v>
      </c>
      <c r="F134" s="86">
        <f t="shared" si="7"/>
        <v>-1.2292441140024835</v>
      </c>
    </row>
    <row r="135" spans="1:10" x14ac:dyDescent="0.3">
      <c r="A135" s="85">
        <v>34</v>
      </c>
      <c r="B135" s="85" t="s">
        <v>63</v>
      </c>
      <c r="C135" s="86">
        <v>2410</v>
      </c>
      <c r="D135" s="86">
        <f t="shared" si="6"/>
        <v>737</v>
      </c>
      <c r="E135" s="85">
        <v>3147</v>
      </c>
      <c r="F135" s="86">
        <f t="shared" si="7"/>
        <v>30.580912863070552</v>
      </c>
    </row>
    <row r="136" spans="1:10" x14ac:dyDescent="0.3">
      <c r="A136" s="85">
        <v>92</v>
      </c>
      <c r="B136" s="85" t="s">
        <v>69</v>
      </c>
      <c r="C136" s="85"/>
      <c r="D136" s="86">
        <f t="shared" si="6"/>
        <v>0</v>
      </c>
      <c r="E136" s="85"/>
      <c r="F136" s="86" t="e">
        <f t="shared" si="7"/>
        <v>#DIV/0!</v>
      </c>
    </row>
    <row r="137" spans="1:10" x14ac:dyDescent="0.3">
      <c r="A137" s="96"/>
      <c r="B137" s="96"/>
      <c r="C137" s="96"/>
      <c r="D137" s="86"/>
      <c r="E137" s="96"/>
      <c r="F137" s="86"/>
    </row>
    <row r="138" spans="1:10" ht="31.8" customHeight="1" x14ac:dyDescent="0.3">
      <c r="A138" s="85"/>
      <c r="B138" s="85"/>
      <c r="C138" s="85"/>
      <c r="D138" s="86"/>
      <c r="E138" s="85"/>
      <c r="F138" s="86"/>
    </row>
    <row r="139" spans="1:10" ht="21" customHeight="1" x14ac:dyDescent="0.3">
      <c r="A139" s="85"/>
      <c r="B139" s="85"/>
      <c r="C139" s="85"/>
      <c r="D139" s="86"/>
      <c r="E139" s="85"/>
      <c r="F139" s="86"/>
    </row>
    <row r="140" spans="1:10" x14ac:dyDescent="0.3">
      <c r="A140" s="85"/>
      <c r="B140" s="85"/>
      <c r="C140" s="85"/>
      <c r="D140" s="86"/>
      <c r="E140" s="85"/>
      <c r="F140" s="86"/>
    </row>
    <row r="141" spans="1:10" x14ac:dyDescent="0.3">
      <c r="E141" t="s">
        <v>154</v>
      </c>
    </row>
    <row r="142" spans="1:10" x14ac:dyDescent="0.3">
      <c r="E142" t="s">
        <v>155</v>
      </c>
    </row>
    <row r="143" spans="1:10" x14ac:dyDescent="0.3">
      <c r="E143" t="s">
        <v>156</v>
      </c>
    </row>
    <row r="157" ht="14.4" hidden="1" customHeight="1" x14ac:dyDescent="0.3"/>
    <row r="158" ht="14.4" hidden="1" customHeight="1" x14ac:dyDescent="0.3"/>
    <row r="159" ht="14.4" hidden="1" customHeight="1" x14ac:dyDescent="0.3"/>
    <row r="163" ht="14.4" hidden="1" customHeight="1" x14ac:dyDescent="0.3"/>
    <row r="164" ht="14.4" hidden="1" customHeight="1" x14ac:dyDescent="0.3"/>
  </sheetData>
  <mergeCells count="2">
    <mergeCell ref="A1:J1"/>
    <mergeCell ref="A3:J3"/>
  </mergeCells>
  <pageMargins left="0.7" right="0.7" top="0.75" bottom="0.75" header="0.3" footer="0.3"/>
  <pageSetup paperSize="9" scale="72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05"/>
  <sheetViews>
    <sheetView topLeftCell="A328" workbookViewId="0">
      <selection activeCell="S5" sqref="S5:T5"/>
    </sheetView>
  </sheetViews>
  <sheetFormatPr defaultRowHeight="14.4" x14ac:dyDescent="0.3"/>
  <cols>
    <col min="1" max="1" width="0.109375" customWidth="1"/>
    <col min="2" max="2" width="1.44140625" customWidth="1"/>
    <col min="3" max="3" width="10.44140625" customWidth="1"/>
    <col min="9" max="9" width="3.77734375" customWidth="1"/>
    <col min="10" max="10" width="2.5546875" customWidth="1"/>
    <col min="11" max="11" width="8.88671875" hidden="1" customWidth="1"/>
    <col min="12" max="12" width="11.77734375" customWidth="1"/>
    <col min="13" max="13" width="11.21875" customWidth="1"/>
    <col min="14" max="14" width="8.88671875" hidden="1" customWidth="1"/>
    <col min="15" max="15" width="3.21875" customWidth="1"/>
    <col min="16" max="16" width="10.5546875" customWidth="1"/>
    <col min="17" max="17" width="0.5546875" hidden="1" customWidth="1"/>
    <col min="18" max="18" width="2.44140625" customWidth="1"/>
    <col min="19" max="19" width="12.77734375" customWidth="1"/>
    <col min="20" max="20" width="2" customWidth="1"/>
  </cols>
  <sheetData>
    <row r="3" spans="1:20" x14ac:dyDescent="0.3">
      <c r="A3" s="101"/>
      <c r="B3" s="101"/>
      <c r="C3" s="101"/>
      <c r="D3" s="101"/>
      <c r="E3" s="101"/>
      <c r="F3" s="101"/>
      <c r="G3" s="101"/>
      <c r="H3" s="151" t="s">
        <v>432</v>
      </c>
      <c r="I3" s="149"/>
      <c r="J3" s="149"/>
      <c r="K3" s="149"/>
      <c r="L3" s="101"/>
      <c r="M3" s="101"/>
      <c r="N3" s="101"/>
      <c r="O3" s="101"/>
      <c r="P3" s="101"/>
      <c r="Q3" s="101"/>
      <c r="R3" s="101"/>
      <c r="S3" s="101"/>
      <c r="T3" s="101"/>
    </row>
    <row r="4" spans="1:20" ht="15" thickBot="1" x14ac:dyDescent="0.35">
      <c r="A4" s="101"/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</row>
    <row r="5" spans="1:20" ht="32.4" customHeight="1" thickTop="1" thickBot="1" x14ac:dyDescent="0.35">
      <c r="A5" s="146" t="s">
        <v>168</v>
      </c>
      <c r="B5" s="147"/>
      <c r="C5" s="102" t="s">
        <v>18</v>
      </c>
      <c r="D5" s="146" t="s">
        <v>28</v>
      </c>
      <c r="E5" s="147"/>
      <c r="F5" s="147"/>
      <c r="G5" s="147"/>
      <c r="H5" s="147"/>
      <c r="I5" s="147"/>
      <c r="J5" s="147"/>
      <c r="K5" s="146" t="s">
        <v>169</v>
      </c>
      <c r="L5" s="147"/>
      <c r="M5" s="146" t="s">
        <v>170</v>
      </c>
      <c r="N5" s="147"/>
      <c r="O5" s="147"/>
      <c r="P5" s="146" t="s">
        <v>431</v>
      </c>
      <c r="Q5" s="147"/>
      <c r="R5" s="147"/>
      <c r="S5" s="146" t="s">
        <v>171</v>
      </c>
      <c r="T5" s="147"/>
    </row>
    <row r="6" spans="1:20" ht="15" thickTop="1" x14ac:dyDescent="0.3">
      <c r="A6" s="148"/>
      <c r="B6" s="149"/>
      <c r="C6" s="103"/>
      <c r="D6" s="148" t="s">
        <v>172</v>
      </c>
      <c r="E6" s="149"/>
      <c r="F6" s="149"/>
      <c r="G6" s="149"/>
      <c r="H6" s="149"/>
      <c r="I6" s="149"/>
      <c r="J6" s="149"/>
      <c r="K6" s="150">
        <v>783115</v>
      </c>
      <c r="L6" s="149"/>
      <c r="M6" s="150">
        <v>218327</v>
      </c>
      <c r="N6" s="149"/>
      <c r="O6" s="149"/>
      <c r="P6" s="150">
        <v>27.88</v>
      </c>
      <c r="Q6" s="149"/>
      <c r="R6" s="149"/>
      <c r="S6" s="150">
        <v>1001442</v>
      </c>
      <c r="T6" s="149"/>
    </row>
    <row r="7" spans="1:20" ht="27.6" x14ac:dyDescent="0.3">
      <c r="A7" s="156"/>
      <c r="B7" s="149"/>
      <c r="C7" s="104" t="s">
        <v>173</v>
      </c>
      <c r="D7" s="156" t="s">
        <v>174</v>
      </c>
      <c r="E7" s="149"/>
      <c r="F7" s="149"/>
      <c r="G7" s="149"/>
      <c r="H7" s="149"/>
      <c r="I7" s="149"/>
      <c r="J7" s="149"/>
      <c r="K7" s="157">
        <v>783115</v>
      </c>
      <c r="L7" s="149"/>
      <c r="M7" s="157">
        <v>218327</v>
      </c>
      <c r="N7" s="149"/>
      <c r="O7" s="149"/>
      <c r="P7" s="157">
        <v>27.88</v>
      </c>
      <c r="Q7" s="149"/>
      <c r="R7" s="149"/>
      <c r="S7" s="157">
        <v>1001442</v>
      </c>
      <c r="T7" s="149"/>
    </row>
    <row r="8" spans="1:20" ht="27.6" x14ac:dyDescent="0.3">
      <c r="A8" s="154"/>
      <c r="B8" s="149"/>
      <c r="C8" s="105" t="s">
        <v>94</v>
      </c>
      <c r="D8" s="154" t="s">
        <v>175</v>
      </c>
      <c r="E8" s="149"/>
      <c r="F8" s="149"/>
      <c r="G8" s="149"/>
      <c r="H8" s="149"/>
      <c r="I8" s="149"/>
      <c r="J8" s="149"/>
      <c r="K8" s="155">
        <v>783115</v>
      </c>
      <c r="L8" s="149"/>
      <c r="M8" s="155">
        <v>218327</v>
      </c>
      <c r="N8" s="149"/>
      <c r="O8" s="149"/>
      <c r="P8" s="155">
        <v>27.88</v>
      </c>
      <c r="Q8" s="149"/>
      <c r="R8" s="149"/>
      <c r="S8" s="155">
        <v>1001442</v>
      </c>
      <c r="T8" s="149"/>
    </row>
    <row r="9" spans="1:20" ht="55.2" x14ac:dyDescent="0.3">
      <c r="A9" s="152"/>
      <c r="B9" s="149"/>
      <c r="C9" s="106" t="s">
        <v>176</v>
      </c>
      <c r="D9" s="152" t="s">
        <v>177</v>
      </c>
      <c r="E9" s="149"/>
      <c r="F9" s="149"/>
      <c r="G9" s="149"/>
      <c r="H9" s="149"/>
      <c r="I9" s="149"/>
      <c r="J9" s="149"/>
      <c r="K9" s="153">
        <v>783115</v>
      </c>
      <c r="L9" s="149"/>
      <c r="M9" s="153">
        <v>218327</v>
      </c>
      <c r="N9" s="149"/>
      <c r="O9" s="149"/>
      <c r="P9" s="153">
        <v>27.88</v>
      </c>
      <c r="Q9" s="149"/>
      <c r="R9" s="149"/>
      <c r="S9" s="153">
        <v>1001442</v>
      </c>
      <c r="T9" s="149"/>
    </row>
    <row r="10" spans="1:20" ht="41.4" x14ac:dyDescent="0.3">
      <c r="A10" s="162"/>
      <c r="B10" s="149"/>
      <c r="C10" s="107" t="s">
        <v>178</v>
      </c>
      <c r="D10" s="162" t="s">
        <v>179</v>
      </c>
      <c r="E10" s="149"/>
      <c r="F10" s="149"/>
      <c r="G10" s="149"/>
      <c r="H10" s="149"/>
      <c r="I10" s="149"/>
      <c r="J10" s="149"/>
      <c r="K10" s="163">
        <v>783115</v>
      </c>
      <c r="L10" s="149"/>
      <c r="M10" s="163">
        <v>218327</v>
      </c>
      <c r="N10" s="149"/>
      <c r="O10" s="149"/>
      <c r="P10" s="163">
        <v>27.88</v>
      </c>
      <c r="Q10" s="149"/>
      <c r="R10" s="149"/>
      <c r="S10" s="163">
        <v>1001442</v>
      </c>
      <c r="T10" s="149"/>
    </row>
    <row r="11" spans="1:20" ht="41.4" x14ac:dyDescent="0.3">
      <c r="A11" s="160"/>
      <c r="B11" s="149"/>
      <c r="C11" s="108" t="s">
        <v>180</v>
      </c>
      <c r="D11" s="160" t="s">
        <v>181</v>
      </c>
      <c r="E11" s="149"/>
      <c r="F11" s="149"/>
      <c r="G11" s="149"/>
      <c r="H11" s="149"/>
      <c r="I11" s="149"/>
      <c r="J11" s="149"/>
      <c r="K11" s="161">
        <v>59235</v>
      </c>
      <c r="L11" s="149"/>
      <c r="M11" s="161">
        <v>0</v>
      </c>
      <c r="N11" s="149"/>
      <c r="O11" s="149"/>
      <c r="P11" s="161">
        <v>0</v>
      </c>
      <c r="Q11" s="149"/>
      <c r="R11" s="149"/>
      <c r="S11" s="161">
        <v>59235</v>
      </c>
      <c r="T11" s="149"/>
    </row>
    <row r="12" spans="1:20" ht="41.4" x14ac:dyDescent="0.3">
      <c r="A12" s="158"/>
      <c r="B12" s="149"/>
      <c r="C12" s="109" t="s">
        <v>97</v>
      </c>
      <c r="D12" s="158" t="s">
        <v>60</v>
      </c>
      <c r="E12" s="149"/>
      <c r="F12" s="149"/>
      <c r="G12" s="149"/>
      <c r="H12" s="149"/>
      <c r="I12" s="149"/>
      <c r="J12" s="149"/>
      <c r="K12" s="159">
        <v>56035</v>
      </c>
      <c r="L12" s="149"/>
      <c r="M12" s="159">
        <v>0</v>
      </c>
      <c r="N12" s="149"/>
      <c r="O12" s="149"/>
      <c r="P12" s="159">
        <v>0</v>
      </c>
      <c r="Q12" s="149"/>
      <c r="R12" s="149"/>
      <c r="S12" s="159">
        <v>56035</v>
      </c>
      <c r="T12" s="149"/>
    </row>
    <row r="13" spans="1:20" ht="27.6" x14ac:dyDescent="0.3">
      <c r="A13" s="168"/>
      <c r="B13" s="149"/>
      <c r="C13" s="110" t="s">
        <v>61</v>
      </c>
      <c r="D13" s="168" t="s">
        <v>182</v>
      </c>
      <c r="E13" s="149"/>
      <c r="F13" s="149"/>
      <c r="G13" s="149"/>
      <c r="H13" s="149"/>
      <c r="I13" s="149"/>
      <c r="J13" s="149"/>
      <c r="K13" s="169">
        <v>56035</v>
      </c>
      <c r="L13" s="149"/>
      <c r="M13" s="169">
        <v>0</v>
      </c>
      <c r="N13" s="149"/>
      <c r="O13" s="149"/>
      <c r="P13" s="169">
        <v>0</v>
      </c>
      <c r="Q13" s="149"/>
      <c r="R13" s="149"/>
      <c r="S13" s="169">
        <v>56035</v>
      </c>
      <c r="T13" s="149"/>
    </row>
    <row r="14" spans="1:20" ht="27.6" x14ac:dyDescent="0.3">
      <c r="A14" s="166"/>
      <c r="B14" s="149"/>
      <c r="C14" s="111" t="s">
        <v>183</v>
      </c>
      <c r="D14" s="166" t="s">
        <v>184</v>
      </c>
      <c r="E14" s="149"/>
      <c r="F14" s="149"/>
      <c r="G14" s="149"/>
      <c r="H14" s="149"/>
      <c r="I14" s="149"/>
      <c r="J14" s="149"/>
      <c r="K14" s="167">
        <v>56035</v>
      </c>
      <c r="L14" s="149"/>
      <c r="M14" s="167">
        <v>0</v>
      </c>
      <c r="N14" s="149"/>
      <c r="O14" s="149"/>
      <c r="P14" s="167">
        <v>0</v>
      </c>
      <c r="Q14" s="149"/>
      <c r="R14" s="149"/>
      <c r="S14" s="167">
        <v>56035</v>
      </c>
      <c r="T14" s="149"/>
    </row>
    <row r="15" spans="1:20" x14ac:dyDescent="0.3">
      <c r="A15" s="164"/>
      <c r="B15" s="149"/>
      <c r="C15" s="112" t="s">
        <v>185</v>
      </c>
      <c r="D15" s="164" t="s">
        <v>9</v>
      </c>
      <c r="E15" s="149"/>
      <c r="F15" s="149"/>
      <c r="G15" s="149"/>
      <c r="H15" s="149"/>
      <c r="I15" s="149"/>
      <c r="J15" s="149"/>
      <c r="K15" s="165">
        <v>56035</v>
      </c>
      <c r="L15" s="149"/>
      <c r="M15" s="165">
        <v>0</v>
      </c>
      <c r="N15" s="149"/>
      <c r="O15" s="149"/>
      <c r="P15" s="165">
        <v>0</v>
      </c>
      <c r="Q15" s="149"/>
      <c r="R15" s="149"/>
      <c r="S15" s="165">
        <v>56035</v>
      </c>
      <c r="T15" s="149"/>
    </row>
    <row r="16" spans="1:20" x14ac:dyDescent="0.3">
      <c r="A16" s="164"/>
      <c r="B16" s="149"/>
      <c r="C16" s="112" t="s">
        <v>186</v>
      </c>
      <c r="D16" s="164" t="s">
        <v>19</v>
      </c>
      <c r="E16" s="149"/>
      <c r="F16" s="149"/>
      <c r="G16" s="149"/>
      <c r="H16" s="149"/>
      <c r="I16" s="149"/>
      <c r="J16" s="149"/>
      <c r="K16" s="165">
        <v>55836</v>
      </c>
      <c r="L16" s="149"/>
      <c r="M16" s="165">
        <v>-81</v>
      </c>
      <c r="N16" s="149"/>
      <c r="O16" s="149"/>
      <c r="P16" s="165">
        <v>-0.15</v>
      </c>
      <c r="Q16" s="149"/>
      <c r="R16" s="149"/>
      <c r="S16" s="165">
        <v>55755</v>
      </c>
      <c r="T16" s="149"/>
    </row>
    <row r="17" spans="1:20" x14ac:dyDescent="0.3">
      <c r="A17" s="164"/>
      <c r="B17" s="149"/>
      <c r="C17" s="112" t="s">
        <v>187</v>
      </c>
      <c r="D17" s="164" t="s">
        <v>188</v>
      </c>
      <c r="E17" s="149"/>
      <c r="F17" s="149"/>
      <c r="G17" s="149"/>
      <c r="H17" s="149"/>
      <c r="I17" s="149"/>
      <c r="J17" s="149"/>
      <c r="K17" s="165">
        <v>5170</v>
      </c>
      <c r="L17" s="149"/>
      <c r="M17" s="165">
        <v>-690</v>
      </c>
      <c r="N17" s="149"/>
      <c r="O17" s="149"/>
      <c r="P17" s="165">
        <v>-13.35</v>
      </c>
      <c r="Q17" s="149"/>
      <c r="R17" s="149"/>
      <c r="S17" s="165">
        <v>4480</v>
      </c>
      <c r="T17" s="149"/>
    </row>
    <row r="18" spans="1:20" x14ac:dyDescent="0.3">
      <c r="A18" s="164"/>
      <c r="B18" s="149"/>
      <c r="C18" s="112" t="s">
        <v>189</v>
      </c>
      <c r="D18" s="164" t="s">
        <v>190</v>
      </c>
      <c r="E18" s="149"/>
      <c r="F18" s="149"/>
      <c r="G18" s="149"/>
      <c r="H18" s="149"/>
      <c r="I18" s="149"/>
      <c r="J18" s="149"/>
      <c r="K18" s="165">
        <v>4055</v>
      </c>
      <c r="L18" s="149"/>
      <c r="M18" s="165">
        <v>-290</v>
      </c>
      <c r="N18" s="149"/>
      <c r="O18" s="149"/>
      <c r="P18" s="165">
        <v>-7.15</v>
      </c>
      <c r="Q18" s="149"/>
      <c r="R18" s="149"/>
      <c r="S18" s="165">
        <v>3765</v>
      </c>
      <c r="T18" s="149"/>
    </row>
    <row r="19" spans="1:20" x14ac:dyDescent="0.3">
      <c r="A19" s="164"/>
      <c r="B19" s="149"/>
      <c r="C19" s="112" t="s">
        <v>191</v>
      </c>
      <c r="D19" s="164" t="s">
        <v>192</v>
      </c>
      <c r="E19" s="149"/>
      <c r="F19" s="149"/>
      <c r="G19" s="149"/>
      <c r="H19" s="149"/>
      <c r="I19" s="149"/>
      <c r="J19" s="149"/>
      <c r="K19" s="165">
        <v>1990</v>
      </c>
      <c r="L19" s="149"/>
      <c r="M19" s="165">
        <v>-290</v>
      </c>
      <c r="N19" s="149"/>
      <c r="O19" s="149"/>
      <c r="P19" s="165">
        <v>-14.57</v>
      </c>
      <c r="Q19" s="149"/>
      <c r="R19" s="149"/>
      <c r="S19" s="165">
        <v>1700</v>
      </c>
      <c r="T19" s="149"/>
    </row>
    <row r="20" spans="1:20" x14ac:dyDescent="0.3">
      <c r="A20" s="164"/>
      <c r="B20" s="149"/>
      <c r="C20" s="112" t="s">
        <v>193</v>
      </c>
      <c r="D20" s="164" t="s">
        <v>194</v>
      </c>
      <c r="E20" s="149"/>
      <c r="F20" s="149"/>
      <c r="G20" s="149"/>
      <c r="H20" s="149"/>
      <c r="I20" s="149"/>
      <c r="J20" s="149"/>
      <c r="K20" s="165">
        <v>1400</v>
      </c>
      <c r="L20" s="149"/>
      <c r="M20" s="165">
        <v>0</v>
      </c>
      <c r="N20" s="149"/>
      <c r="O20" s="149"/>
      <c r="P20" s="165">
        <v>0</v>
      </c>
      <c r="Q20" s="149"/>
      <c r="R20" s="149"/>
      <c r="S20" s="165">
        <v>1400</v>
      </c>
      <c r="T20" s="149"/>
    </row>
    <row r="21" spans="1:20" x14ac:dyDescent="0.3">
      <c r="A21" s="164"/>
      <c r="B21" s="149"/>
      <c r="C21" s="112" t="s">
        <v>195</v>
      </c>
      <c r="D21" s="164" t="s">
        <v>196</v>
      </c>
      <c r="E21" s="149"/>
      <c r="F21" s="149"/>
      <c r="G21" s="149"/>
      <c r="H21" s="149"/>
      <c r="I21" s="149"/>
      <c r="J21" s="149"/>
      <c r="K21" s="165">
        <v>665</v>
      </c>
      <c r="L21" s="149"/>
      <c r="M21" s="165">
        <v>0</v>
      </c>
      <c r="N21" s="149"/>
      <c r="O21" s="149"/>
      <c r="P21" s="165">
        <v>0</v>
      </c>
      <c r="Q21" s="149"/>
      <c r="R21" s="149"/>
      <c r="S21" s="165">
        <v>665</v>
      </c>
      <c r="T21" s="149"/>
    </row>
    <row r="22" spans="1:20" x14ac:dyDescent="0.3">
      <c r="A22" s="164"/>
      <c r="B22" s="149"/>
      <c r="C22" s="112" t="s">
        <v>197</v>
      </c>
      <c r="D22" s="164" t="s">
        <v>198</v>
      </c>
      <c r="E22" s="149"/>
      <c r="F22" s="149"/>
      <c r="G22" s="149"/>
      <c r="H22" s="149"/>
      <c r="I22" s="149"/>
      <c r="J22" s="149"/>
      <c r="K22" s="165">
        <v>850</v>
      </c>
      <c r="L22" s="149"/>
      <c r="M22" s="165">
        <v>-400</v>
      </c>
      <c r="N22" s="149"/>
      <c r="O22" s="149"/>
      <c r="P22" s="165">
        <v>-47.06</v>
      </c>
      <c r="Q22" s="149"/>
      <c r="R22" s="149"/>
      <c r="S22" s="165">
        <v>450</v>
      </c>
      <c r="T22" s="149"/>
    </row>
    <row r="23" spans="1:20" x14ac:dyDescent="0.3">
      <c r="A23" s="164"/>
      <c r="B23" s="149"/>
      <c r="C23" s="112" t="s">
        <v>199</v>
      </c>
      <c r="D23" s="164" t="s">
        <v>200</v>
      </c>
      <c r="E23" s="149"/>
      <c r="F23" s="149"/>
      <c r="G23" s="149"/>
      <c r="H23" s="149"/>
      <c r="I23" s="149"/>
      <c r="J23" s="149"/>
      <c r="K23" s="165">
        <v>800</v>
      </c>
      <c r="L23" s="149"/>
      <c r="M23" s="165">
        <v>-400</v>
      </c>
      <c r="N23" s="149"/>
      <c r="O23" s="149"/>
      <c r="P23" s="165">
        <v>-50</v>
      </c>
      <c r="Q23" s="149"/>
      <c r="R23" s="149"/>
      <c r="S23" s="165">
        <v>400</v>
      </c>
      <c r="T23" s="149"/>
    </row>
    <row r="24" spans="1:20" x14ac:dyDescent="0.3">
      <c r="A24" s="164"/>
      <c r="B24" s="149"/>
      <c r="C24" s="112" t="s">
        <v>201</v>
      </c>
      <c r="D24" s="164" t="s">
        <v>202</v>
      </c>
      <c r="E24" s="149"/>
      <c r="F24" s="149"/>
      <c r="G24" s="149"/>
      <c r="H24" s="149"/>
      <c r="I24" s="149"/>
      <c r="J24" s="149"/>
      <c r="K24" s="165">
        <v>50</v>
      </c>
      <c r="L24" s="149"/>
      <c r="M24" s="165">
        <v>0</v>
      </c>
      <c r="N24" s="149"/>
      <c r="O24" s="149"/>
      <c r="P24" s="165">
        <v>0</v>
      </c>
      <c r="Q24" s="149"/>
      <c r="R24" s="149"/>
      <c r="S24" s="165">
        <v>50</v>
      </c>
      <c r="T24" s="149"/>
    </row>
    <row r="25" spans="1:20" x14ac:dyDescent="0.3">
      <c r="A25" s="164"/>
      <c r="B25" s="149"/>
      <c r="C25" s="112" t="s">
        <v>203</v>
      </c>
      <c r="D25" s="164" t="s">
        <v>204</v>
      </c>
      <c r="E25" s="149"/>
      <c r="F25" s="149"/>
      <c r="G25" s="149"/>
      <c r="H25" s="149"/>
      <c r="I25" s="149"/>
      <c r="J25" s="149"/>
      <c r="K25" s="165">
        <v>265</v>
      </c>
      <c r="L25" s="149"/>
      <c r="M25" s="165">
        <v>0</v>
      </c>
      <c r="N25" s="149"/>
      <c r="O25" s="149"/>
      <c r="P25" s="165">
        <v>0</v>
      </c>
      <c r="Q25" s="149"/>
      <c r="R25" s="149"/>
      <c r="S25" s="165">
        <v>265</v>
      </c>
      <c r="T25" s="149"/>
    </row>
    <row r="26" spans="1:20" x14ac:dyDescent="0.3">
      <c r="A26" s="164"/>
      <c r="B26" s="149"/>
      <c r="C26" s="112" t="s">
        <v>205</v>
      </c>
      <c r="D26" s="164" t="s">
        <v>206</v>
      </c>
      <c r="E26" s="149"/>
      <c r="F26" s="149"/>
      <c r="G26" s="149"/>
      <c r="H26" s="149"/>
      <c r="I26" s="149"/>
      <c r="J26" s="149"/>
      <c r="K26" s="165">
        <v>265</v>
      </c>
      <c r="L26" s="149"/>
      <c r="M26" s="165">
        <v>0</v>
      </c>
      <c r="N26" s="149"/>
      <c r="O26" s="149"/>
      <c r="P26" s="165">
        <v>0</v>
      </c>
      <c r="Q26" s="149"/>
      <c r="R26" s="149"/>
      <c r="S26" s="165">
        <v>265</v>
      </c>
      <c r="T26" s="149"/>
    </row>
    <row r="27" spans="1:20" x14ac:dyDescent="0.3">
      <c r="A27" s="164"/>
      <c r="B27" s="149"/>
      <c r="C27" s="112" t="s">
        <v>207</v>
      </c>
      <c r="D27" s="164" t="s">
        <v>208</v>
      </c>
      <c r="E27" s="149"/>
      <c r="F27" s="149"/>
      <c r="G27" s="149"/>
      <c r="H27" s="149"/>
      <c r="I27" s="149"/>
      <c r="J27" s="149"/>
      <c r="K27" s="165">
        <v>36922</v>
      </c>
      <c r="L27" s="149"/>
      <c r="M27" s="165">
        <v>-8217</v>
      </c>
      <c r="N27" s="149"/>
      <c r="O27" s="149"/>
      <c r="P27" s="165">
        <v>-22.26</v>
      </c>
      <c r="Q27" s="149"/>
      <c r="R27" s="149"/>
      <c r="S27" s="165">
        <v>28705</v>
      </c>
      <c r="T27" s="149"/>
    </row>
    <row r="28" spans="1:20" x14ac:dyDescent="0.3">
      <c r="A28" s="164"/>
      <c r="B28" s="149"/>
      <c r="C28" s="112" t="s">
        <v>209</v>
      </c>
      <c r="D28" s="164" t="s">
        <v>210</v>
      </c>
      <c r="E28" s="149"/>
      <c r="F28" s="149"/>
      <c r="G28" s="149"/>
      <c r="H28" s="149"/>
      <c r="I28" s="149"/>
      <c r="J28" s="149"/>
      <c r="K28" s="165">
        <v>8887</v>
      </c>
      <c r="L28" s="149"/>
      <c r="M28" s="165">
        <v>423</v>
      </c>
      <c r="N28" s="149"/>
      <c r="O28" s="149"/>
      <c r="P28" s="165">
        <v>4.76</v>
      </c>
      <c r="Q28" s="149"/>
      <c r="R28" s="149"/>
      <c r="S28" s="165">
        <v>9310</v>
      </c>
      <c r="T28" s="149"/>
    </row>
    <row r="29" spans="1:20" x14ac:dyDescent="0.3">
      <c r="A29" s="164"/>
      <c r="B29" s="149"/>
      <c r="C29" s="112" t="s">
        <v>211</v>
      </c>
      <c r="D29" s="164" t="s">
        <v>212</v>
      </c>
      <c r="E29" s="149"/>
      <c r="F29" s="149"/>
      <c r="G29" s="149"/>
      <c r="H29" s="149"/>
      <c r="I29" s="149"/>
      <c r="J29" s="149"/>
      <c r="K29" s="165">
        <v>2825</v>
      </c>
      <c r="L29" s="149"/>
      <c r="M29" s="165">
        <v>332</v>
      </c>
      <c r="N29" s="149"/>
      <c r="O29" s="149"/>
      <c r="P29" s="165">
        <v>11.75</v>
      </c>
      <c r="Q29" s="149"/>
      <c r="R29" s="149"/>
      <c r="S29" s="165">
        <v>3157</v>
      </c>
      <c r="T29" s="149"/>
    </row>
    <row r="30" spans="1:20" x14ac:dyDescent="0.3">
      <c r="A30" s="164"/>
      <c r="B30" s="149"/>
      <c r="C30" s="112" t="s">
        <v>213</v>
      </c>
      <c r="D30" s="164" t="s">
        <v>214</v>
      </c>
      <c r="E30" s="149"/>
      <c r="F30" s="149"/>
      <c r="G30" s="149"/>
      <c r="H30" s="149"/>
      <c r="I30" s="149"/>
      <c r="J30" s="149"/>
      <c r="K30" s="165">
        <v>440</v>
      </c>
      <c r="L30" s="149"/>
      <c r="M30" s="165">
        <v>0</v>
      </c>
      <c r="N30" s="149"/>
      <c r="O30" s="149"/>
      <c r="P30" s="165">
        <v>0</v>
      </c>
      <c r="Q30" s="149"/>
      <c r="R30" s="149"/>
      <c r="S30" s="165">
        <v>440</v>
      </c>
      <c r="T30" s="149"/>
    </row>
    <row r="31" spans="1:20" x14ac:dyDescent="0.3">
      <c r="A31" s="164"/>
      <c r="B31" s="149"/>
      <c r="C31" s="112" t="s">
        <v>215</v>
      </c>
      <c r="D31" s="164" t="s">
        <v>216</v>
      </c>
      <c r="E31" s="149"/>
      <c r="F31" s="149"/>
      <c r="G31" s="149"/>
      <c r="H31" s="149"/>
      <c r="I31" s="149"/>
      <c r="J31" s="149"/>
      <c r="K31" s="165">
        <v>398</v>
      </c>
      <c r="L31" s="149"/>
      <c r="M31" s="165">
        <v>0</v>
      </c>
      <c r="N31" s="149"/>
      <c r="O31" s="149"/>
      <c r="P31" s="165">
        <v>0</v>
      </c>
      <c r="Q31" s="149"/>
      <c r="R31" s="149"/>
      <c r="S31" s="165">
        <v>398</v>
      </c>
      <c r="T31" s="149"/>
    </row>
    <row r="32" spans="1:20" x14ac:dyDescent="0.3">
      <c r="A32" s="164"/>
      <c r="B32" s="149"/>
      <c r="C32" s="112" t="s">
        <v>217</v>
      </c>
      <c r="D32" s="164" t="s">
        <v>218</v>
      </c>
      <c r="E32" s="149"/>
      <c r="F32" s="149"/>
      <c r="G32" s="149"/>
      <c r="H32" s="149"/>
      <c r="I32" s="149"/>
      <c r="J32" s="149"/>
      <c r="K32" s="165">
        <v>1394</v>
      </c>
      <c r="L32" s="149"/>
      <c r="M32" s="165">
        <v>291</v>
      </c>
      <c r="N32" s="149"/>
      <c r="O32" s="149"/>
      <c r="P32" s="165">
        <v>20.88</v>
      </c>
      <c r="Q32" s="149"/>
      <c r="R32" s="149"/>
      <c r="S32" s="165">
        <v>1685</v>
      </c>
      <c r="T32" s="149"/>
    </row>
    <row r="33" spans="1:20" x14ac:dyDescent="0.3">
      <c r="A33" s="164"/>
      <c r="B33" s="149"/>
      <c r="C33" s="112" t="s">
        <v>219</v>
      </c>
      <c r="D33" s="164" t="s">
        <v>220</v>
      </c>
      <c r="E33" s="149"/>
      <c r="F33" s="149"/>
      <c r="G33" s="149"/>
      <c r="H33" s="149"/>
      <c r="I33" s="149"/>
      <c r="J33" s="149"/>
      <c r="K33" s="165">
        <v>1830</v>
      </c>
      <c r="L33" s="149"/>
      <c r="M33" s="165">
        <v>400</v>
      </c>
      <c r="N33" s="149"/>
      <c r="O33" s="149"/>
      <c r="P33" s="165">
        <v>21.86</v>
      </c>
      <c r="Q33" s="149"/>
      <c r="R33" s="149"/>
      <c r="S33" s="165">
        <v>2230</v>
      </c>
      <c r="T33" s="149"/>
    </row>
    <row r="34" spans="1:20" x14ac:dyDescent="0.3">
      <c r="A34" s="164"/>
      <c r="B34" s="149"/>
      <c r="C34" s="112" t="s">
        <v>221</v>
      </c>
      <c r="D34" s="164" t="s">
        <v>222</v>
      </c>
      <c r="E34" s="149"/>
      <c r="F34" s="149"/>
      <c r="G34" s="149"/>
      <c r="H34" s="149"/>
      <c r="I34" s="149"/>
      <c r="J34" s="149"/>
      <c r="K34" s="165">
        <v>2000</v>
      </c>
      <c r="L34" s="149"/>
      <c r="M34" s="165">
        <v>-600</v>
      </c>
      <c r="N34" s="149"/>
      <c r="O34" s="149"/>
      <c r="P34" s="165">
        <v>-30</v>
      </c>
      <c r="Q34" s="149"/>
      <c r="R34" s="149"/>
      <c r="S34" s="165">
        <v>1400</v>
      </c>
      <c r="T34" s="149"/>
    </row>
    <row r="35" spans="1:20" x14ac:dyDescent="0.3">
      <c r="A35" s="164"/>
      <c r="B35" s="149"/>
      <c r="C35" s="112" t="s">
        <v>223</v>
      </c>
      <c r="D35" s="164" t="s">
        <v>224</v>
      </c>
      <c r="E35" s="149"/>
      <c r="F35" s="149"/>
      <c r="G35" s="149"/>
      <c r="H35" s="149"/>
      <c r="I35" s="149"/>
      <c r="J35" s="149"/>
      <c r="K35" s="165">
        <v>500</v>
      </c>
      <c r="L35" s="149"/>
      <c r="M35" s="165">
        <v>0</v>
      </c>
      <c r="N35" s="149"/>
      <c r="O35" s="149"/>
      <c r="P35" s="165">
        <v>0</v>
      </c>
      <c r="Q35" s="149"/>
      <c r="R35" s="149"/>
      <c r="S35" s="165">
        <v>500</v>
      </c>
      <c r="T35" s="149"/>
    </row>
    <row r="36" spans="1:20" x14ac:dyDescent="0.3">
      <c r="A36" s="164"/>
      <c r="B36" s="149"/>
      <c r="C36" s="112" t="s">
        <v>225</v>
      </c>
      <c r="D36" s="164" t="s">
        <v>226</v>
      </c>
      <c r="E36" s="149"/>
      <c r="F36" s="149"/>
      <c r="G36" s="149"/>
      <c r="H36" s="149"/>
      <c r="I36" s="149"/>
      <c r="J36" s="149"/>
      <c r="K36" s="165">
        <v>500</v>
      </c>
      <c r="L36" s="149"/>
      <c r="M36" s="165">
        <v>0</v>
      </c>
      <c r="N36" s="149"/>
      <c r="O36" s="149"/>
      <c r="P36" s="165">
        <v>0</v>
      </c>
      <c r="Q36" s="149"/>
      <c r="R36" s="149"/>
      <c r="S36" s="165">
        <v>500</v>
      </c>
      <c r="T36" s="149"/>
    </row>
    <row r="37" spans="1:20" x14ac:dyDescent="0.3">
      <c r="A37" s="164"/>
      <c r="B37" s="149"/>
      <c r="C37" s="112" t="s">
        <v>227</v>
      </c>
      <c r="D37" s="164" t="s">
        <v>228</v>
      </c>
      <c r="E37" s="149"/>
      <c r="F37" s="149"/>
      <c r="G37" s="149"/>
      <c r="H37" s="149"/>
      <c r="I37" s="149"/>
      <c r="J37" s="149"/>
      <c r="K37" s="165">
        <v>24585</v>
      </c>
      <c r="L37" s="149"/>
      <c r="M37" s="165">
        <v>-8592</v>
      </c>
      <c r="N37" s="149"/>
      <c r="O37" s="149"/>
      <c r="P37" s="165">
        <v>-34.950000000000003</v>
      </c>
      <c r="Q37" s="149"/>
      <c r="R37" s="149"/>
      <c r="S37" s="165">
        <v>15993</v>
      </c>
      <c r="T37" s="149"/>
    </row>
    <row r="38" spans="1:20" x14ac:dyDescent="0.3">
      <c r="A38" s="164"/>
      <c r="B38" s="149"/>
      <c r="C38" s="112" t="s">
        <v>229</v>
      </c>
      <c r="D38" s="164" t="s">
        <v>230</v>
      </c>
      <c r="E38" s="149"/>
      <c r="F38" s="149"/>
      <c r="G38" s="149"/>
      <c r="H38" s="149"/>
      <c r="I38" s="149"/>
      <c r="J38" s="149"/>
      <c r="K38" s="165">
        <v>4555</v>
      </c>
      <c r="L38" s="149"/>
      <c r="M38" s="165">
        <v>0</v>
      </c>
      <c r="N38" s="149"/>
      <c r="O38" s="149"/>
      <c r="P38" s="165">
        <v>0</v>
      </c>
      <c r="Q38" s="149"/>
      <c r="R38" s="149"/>
      <c r="S38" s="165">
        <v>4555</v>
      </c>
      <c r="T38" s="149"/>
    </row>
    <row r="39" spans="1:20" x14ac:dyDescent="0.3">
      <c r="A39" s="164"/>
      <c r="B39" s="149"/>
      <c r="C39" s="112" t="s">
        <v>231</v>
      </c>
      <c r="D39" s="164" t="s">
        <v>232</v>
      </c>
      <c r="E39" s="149"/>
      <c r="F39" s="149"/>
      <c r="G39" s="149"/>
      <c r="H39" s="149"/>
      <c r="I39" s="149"/>
      <c r="J39" s="149"/>
      <c r="K39" s="165">
        <v>30</v>
      </c>
      <c r="L39" s="149"/>
      <c r="M39" s="165">
        <v>0</v>
      </c>
      <c r="N39" s="149"/>
      <c r="O39" s="149"/>
      <c r="P39" s="165">
        <v>0</v>
      </c>
      <c r="Q39" s="149"/>
      <c r="R39" s="149"/>
      <c r="S39" s="165">
        <v>30</v>
      </c>
      <c r="T39" s="149"/>
    </row>
    <row r="40" spans="1:20" x14ac:dyDescent="0.3">
      <c r="A40" s="164"/>
      <c r="B40" s="149"/>
      <c r="C40" s="112" t="s">
        <v>233</v>
      </c>
      <c r="D40" s="164" t="s">
        <v>234</v>
      </c>
      <c r="E40" s="149"/>
      <c r="F40" s="149"/>
      <c r="G40" s="149"/>
      <c r="H40" s="149"/>
      <c r="I40" s="149"/>
      <c r="J40" s="149"/>
      <c r="K40" s="165">
        <v>20000</v>
      </c>
      <c r="L40" s="149"/>
      <c r="M40" s="165">
        <v>-8592</v>
      </c>
      <c r="N40" s="149"/>
      <c r="O40" s="149"/>
      <c r="P40" s="165">
        <v>-42.96</v>
      </c>
      <c r="Q40" s="149"/>
      <c r="R40" s="149"/>
      <c r="S40" s="165">
        <v>11408</v>
      </c>
      <c r="T40" s="149"/>
    </row>
    <row r="41" spans="1:20" x14ac:dyDescent="0.3">
      <c r="A41" s="164"/>
      <c r="B41" s="149"/>
      <c r="C41" s="112" t="s">
        <v>235</v>
      </c>
      <c r="D41" s="164" t="s">
        <v>236</v>
      </c>
      <c r="E41" s="149"/>
      <c r="F41" s="149"/>
      <c r="G41" s="149"/>
      <c r="H41" s="149"/>
      <c r="I41" s="149"/>
      <c r="J41" s="149"/>
      <c r="K41" s="165">
        <v>1850</v>
      </c>
      <c r="L41" s="149"/>
      <c r="M41" s="165">
        <v>-1250</v>
      </c>
      <c r="N41" s="149"/>
      <c r="O41" s="149"/>
      <c r="P41" s="165">
        <v>-67.569999999999993</v>
      </c>
      <c r="Q41" s="149"/>
      <c r="R41" s="149"/>
      <c r="S41" s="165">
        <v>600</v>
      </c>
      <c r="T41" s="149"/>
    </row>
    <row r="42" spans="1:20" x14ac:dyDescent="0.3">
      <c r="A42" s="164"/>
      <c r="B42" s="149"/>
      <c r="C42" s="112" t="s">
        <v>237</v>
      </c>
      <c r="D42" s="164" t="s">
        <v>238</v>
      </c>
      <c r="E42" s="149"/>
      <c r="F42" s="149"/>
      <c r="G42" s="149"/>
      <c r="H42" s="149"/>
      <c r="I42" s="149"/>
      <c r="J42" s="149"/>
      <c r="K42" s="165">
        <v>1060</v>
      </c>
      <c r="L42" s="149"/>
      <c r="M42" s="165">
        <v>-560</v>
      </c>
      <c r="N42" s="149"/>
      <c r="O42" s="149"/>
      <c r="P42" s="165">
        <v>-52.83</v>
      </c>
      <c r="Q42" s="149"/>
      <c r="R42" s="149"/>
      <c r="S42" s="165">
        <v>500</v>
      </c>
      <c r="T42" s="149"/>
    </row>
    <row r="43" spans="1:20" x14ac:dyDescent="0.3">
      <c r="A43" s="164"/>
      <c r="B43" s="149"/>
      <c r="C43" s="112" t="s">
        <v>239</v>
      </c>
      <c r="D43" s="164" t="s">
        <v>240</v>
      </c>
      <c r="E43" s="149"/>
      <c r="F43" s="149"/>
      <c r="G43" s="149"/>
      <c r="H43" s="149"/>
      <c r="I43" s="149"/>
      <c r="J43" s="149"/>
      <c r="K43" s="165">
        <v>790</v>
      </c>
      <c r="L43" s="149"/>
      <c r="M43" s="165">
        <v>-690</v>
      </c>
      <c r="N43" s="149"/>
      <c r="O43" s="149"/>
      <c r="P43" s="165">
        <v>-87.34</v>
      </c>
      <c r="Q43" s="149"/>
      <c r="R43" s="149"/>
      <c r="S43" s="165">
        <v>100</v>
      </c>
      <c r="T43" s="149"/>
    </row>
    <row r="44" spans="1:20" x14ac:dyDescent="0.3">
      <c r="A44" s="164"/>
      <c r="B44" s="149"/>
      <c r="C44" s="112" t="s">
        <v>241</v>
      </c>
      <c r="D44" s="164" t="s">
        <v>242</v>
      </c>
      <c r="E44" s="149"/>
      <c r="F44" s="149"/>
      <c r="G44" s="149"/>
      <c r="H44" s="149"/>
      <c r="I44" s="149"/>
      <c r="J44" s="149"/>
      <c r="K44" s="165">
        <v>1000</v>
      </c>
      <c r="L44" s="149"/>
      <c r="M44" s="165">
        <v>1000</v>
      </c>
      <c r="N44" s="149"/>
      <c r="O44" s="149"/>
      <c r="P44" s="165">
        <v>100</v>
      </c>
      <c r="Q44" s="149"/>
      <c r="R44" s="149"/>
      <c r="S44" s="165">
        <v>2000</v>
      </c>
      <c r="T44" s="149"/>
    </row>
    <row r="45" spans="1:20" x14ac:dyDescent="0.3">
      <c r="A45" s="164"/>
      <c r="B45" s="149"/>
      <c r="C45" s="112" t="s">
        <v>243</v>
      </c>
      <c r="D45" s="164" t="s">
        <v>244</v>
      </c>
      <c r="E45" s="149"/>
      <c r="F45" s="149"/>
      <c r="G45" s="149"/>
      <c r="H45" s="149"/>
      <c r="I45" s="149"/>
      <c r="J45" s="149"/>
      <c r="K45" s="165">
        <v>1000</v>
      </c>
      <c r="L45" s="149"/>
      <c r="M45" s="165">
        <v>1000</v>
      </c>
      <c r="N45" s="149"/>
      <c r="O45" s="149"/>
      <c r="P45" s="165">
        <v>100</v>
      </c>
      <c r="Q45" s="149"/>
      <c r="R45" s="149"/>
      <c r="S45" s="165">
        <v>2000</v>
      </c>
      <c r="T45" s="149"/>
    </row>
    <row r="46" spans="1:20" x14ac:dyDescent="0.3">
      <c r="A46" s="164"/>
      <c r="B46" s="149"/>
      <c r="C46" s="112" t="s">
        <v>245</v>
      </c>
      <c r="D46" s="164" t="s">
        <v>246</v>
      </c>
      <c r="E46" s="149"/>
      <c r="F46" s="149"/>
      <c r="G46" s="149"/>
      <c r="H46" s="149"/>
      <c r="I46" s="149"/>
      <c r="J46" s="149"/>
      <c r="K46" s="165">
        <v>100</v>
      </c>
      <c r="L46" s="149"/>
      <c r="M46" s="165">
        <v>202</v>
      </c>
      <c r="N46" s="149"/>
      <c r="O46" s="149"/>
      <c r="P46" s="165">
        <v>202</v>
      </c>
      <c r="Q46" s="149"/>
      <c r="R46" s="149"/>
      <c r="S46" s="165">
        <v>302</v>
      </c>
      <c r="T46" s="149"/>
    </row>
    <row r="47" spans="1:20" x14ac:dyDescent="0.3">
      <c r="A47" s="164"/>
      <c r="B47" s="149"/>
      <c r="C47" s="112" t="s">
        <v>247</v>
      </c>
      <c r="D47" s="164" t="s">
        <v>246</v>
      </c>
      <c r="E47" s="149"/>
      <c r="F47" s="149"/>
      <c r="G47" s="149"/>
      <c r="H47" s="149"/>
      <c r="I47" s="149"/>
      <c r="J47" s="149"/>
      <c r="K47" s="165">
        <v>100</v>
      </c>
      <c r="L47" s="149"/>
      <c r="M47" s="165">
        <v>202</v>
      </c>
      <c r="N47" s="149"/>
      <c r="O47" s="149"/>
      <c r="P47" s="165">
        <v>202</v>
      </c>
      <c r="Q47" s="149"/>
      <c r="R47" s="149"/>
      <c r="S47" s="165">
        <v>302</v>
      </c>
      <c r="T47" s="149"/>
    </row>
    <row r="48" spans="1:20" x14ac:dyDescent="0.3">
      <c r="A48" s="164"/>
      <c r="B48" s="149"/>
      <c r="C48" s="112" t="s">
        <v>248</v>
      </c>
      <c r="D48" s="164" t="s">
        <v>249</v>
      </c>
      <c r="E48" s="149"/>
      <c r="F48" s="149"/>
      <c r="G48" s="149"/>
      <c r="H48" s="149"/>
      <c r="I48" s="149"/>
      <c r="J48" s="149"/>
      <c r="K48" s="165">
        <v>13324</v>
      </c>
      <c r="L48" s="149"/>
      <c r="M48" s="165">
        <v>8746</v>
      </c>
      <c r="N48" s="149"/>
      <c r="O48" s="149"/>
      <c r="P48" s="165">
        <v>65.64</v>
      </c>
      <c r="Q48" s="149"/>
      <c r="R48" s="149"/>
      <c r="S48" s="165">
        <v>22070</v>
      </c>
      <c r="T48" s="149"/>
    </row>
    <row r="49" spans="1:20" x14ac:dyDescent="0.3">
      <c r="A49" s="164"/>
      <c r="B49" s="149"/>
      <c r="C49" s="112" t="s">
        <v>250</v>
      </c>
      <c r="D49" s="164" t="s">
        <v>251</v>
      </c>
      <c r="E49" s="149"/>
      <c r="F49" s="149"/>
      <c r="G49" s="149"/>
      <c r="H49" s="149"/>
      <c r="I49" s="149"/>
      <c r="J49" s="149"/>
      <c r="K49" s="165">
        <v>1940</v>
      </c>
      <c r="L49" s="149"/>
      <c r="M49" s="165">
        <v>0</v>
      </c>
      <c r="N49" s="149"/>
      <c r="O49" s="149"/>
      <c r="P49" s="165">
        <v>0</v>
      </c>
      <c r="Q49" s="149"/>
      <c r="R49" s="149"/>
      <c r="S49" s="165">
        <v>1940</v>
      </c>
      <c r="T49" s="149"/>
    </row>
    <row r="50" spans="1:20" x14ac:dyDescent="0.3">
      <c r="A50" s="164"/>
      <c r="B50" s="149"/>
      <c r="C50" s="112" t="s">
        <v>252</v>
      </c>
      <c r="D50" s="164" t="s">
        <v>253</v>
      </c>
      <c r="E50" s="149"/>
      <c r="F50" s="149"/>
      <c r="G50" s="149"/>
      <c r="H50" s="149"/>
      <c r="I50" s="149"/>
      <c r="J50" s="149"/>
      <c r="K50" s="165">
        <v>1610</v>
      </c>
      <c r="L50" s="149"/>
      <c r="M50" s="165">
        <v>0</v>
      </c>
      <c r="N50" s="149"/>
      <c r="O50" s="149"/>
      <c r="P50" s="165">
        <v>0</v>
      </c>
      <c r="Q50" s="149"/>
      <c r="R50" s="149"/>
      <c r="S50" s="165">
        <v>1610</v>
      </c>
      <c r="T50" s="149"/>
    </row>
    <row r="51" spans="1:20" x14ac:dyDescent="0.3">
      <c r="A51" s="164"/>
      <c r="B51" s="149"/>
      <c r="C51" s="112" t="s">
        <v>254</v>
      </c>
      <c r="D51" s="164" t="s">
        <v>255</v>
      </c>
      <c r="E51" s="149"/>
      <c r="F51" s="149"/>
      <c r="G51" s="149"/>
      <c r="H51" s="149"/>
      <c r="I51" s="149"/>
      <c r="J51" s="149"/>
      <c r="K51" s="165">
        <v>0</v>
      </c>
      <c r="L51" s="149"/>
      <c r="M51" s="165">
        <v>0</v>
      </c>
      <c r="N51" s="149"/>
      <c r="O51" s="149"/>
      <c r="P51" s="165">
        <v>0</v>
      </c>
      <c r="Q51" s="149"/>
      <c r="R51" s="149"/>
      <c r="S51" s="165">
        <v>0</v>
      </c>
      <c r="T51" s="149"/>
    </row>
    <row r="52" spans="1:20" x14ac:dyDescent="0.3">
      <c r="A52" s="164"/>
      <c r="B52" s="149"/>
      <c r="C52" s="112" t="s">
        <v>256</v>
      </c>
      <c r="D52" s="164" t="s">
        <v>257</v>
      </c>
      <c r="E52" s="149"/>
      <c r="F52" s="149"/>
      <c r="G52" s="149"/>
      <c r="H52" s="149"/>
      <c r="I52" s="149"/>
      <c r="J52" s="149"/>
      <c r="K52" s="165">
        <v>265</v>
      </c>
      <c r="L52" s="149"/>
      <c r="M52" s="165">
        <v>0</v>
      </c>
      <c r="N52" s="149"/>
      <c r="O52" s="149"/>
      <c r="P52" s="165">
        <v>0</v>
      </c>
      <c r="Q52" s="149"/>
      <c r="R52" s="149"/>
      <c r="S52" s="165">
        <v>265</v>
      </c>
      <c r="T52" s="149"/>
    </row>
    <row r="53" spans="1:20" x14ac:dyDescent="0.3">
      <c r="A53" s="164"/>
      <c r="B53" s="149"/>
      <c r="C53" s="112" t="s">
        <v>258</v>
      </c>
      <c r="D53" s="164" t="s">
        <v>259</v>
      </c>
      <c r="E53" s="149"/>
      <c r="F53" s="149"/>
      <c r="G53" s="149"/>
      <c r="H53" s="149"/>
      <c r="I53" s="149"/>
      <c r="J53" s="149"/>
      <c r="K53" s="165">
        <v>65</v>
      </c>
      <c r="L53" s="149"/>
      <c r="M53" s="165">
        <v>0</v>
      </c>
      <c r="N53" s="149"/>
      <c r="O53" s="149"/>
      <c r="P53" s="165">
        <v>0</v>
      </c>
      <c r="Q53" s="149"/>
      <c r="R53" s="149"/>
      <c r="S53" s="165">
        <v>65</v>
      </c>
      <c r="T53" s="149"/>
    </row>
    <row r="54" spans="1:20" x14ac:dyDescent="0.3">
      <c r="A54" s="164"/>
      <c r="B54" s="149"/>
      <c r="C54" s="112" t="s">
        <v>260</v>
      </c>
      <c r="D54" s="164" t="s">
        <v>261</v>
      </c>
      <c r="E54" s="149"/>
      <c r="F54" s="149"/>
      <c r="G54" s="149"/>
      <c r="H54" s="149"/>
      <c r="I54" s="149"/>
      <c r="J54" s="149"/>
      <c r="K54" s="165">
        <v>3855</v>
      </c>
      <c r="L54" s="149"/>
      <c r="M54" s="165">
        <v>5495</v>
      </c>
      <c r="N54" s="149"/>
      <c r="O54" s="149"/>
      <c r="P54" s="165">
        <v>142.54</v>
      </c>
      <c r="Q54" s="149"/>
      <c r="R54" s="149"/>
      <c r="S54" s="165">
        <v>9350</v>
      </c>
      <c r="T54" s="149"/>
    </row>
    <row r="55" spans="1:20" x14ac:dyDescent="0.3">
      <c r="A55" s="164"/>
      <c r="B55" s="149"/>
      <c r="C55" s="112" t="s">
        <v>262</v>
      </c>
      <c r="D55" s="164" t="s">
        <v>263</v>
      </c>
      <c r="E55" s="149"/>
      <c r="F55" s="149"/>
      <c r="G55" s="149"/>
      <c r="H55" s="149"/>
      <c r="I55" s="149"/>
      <c r="J55" s="149"/>
      <c r="K55" s="165">
        <v>2000</v>
      </c>
      <c r="L55" s="149"/>
      <c r="M55" s="165">
        <v>690</v>
      </c>
      <c r="N55" s="149"/>
      <c r="O55" s="149"/>
      <c r="P55" s="165">
        <v>34.5</v>
      </c>
      <c r="Q55" s="149"/>
      <c r="R55" s="149"/>
      <c r="S55" s="165">
        <v>2690</v>
      </c>
      <c r="T55" s="149"/>
    </row>
    <row r="56" spans="1:20" x14ac:dyDescent="0.3">
      <c r="A56" s="164"/>
      <c r="B56" s="149"/>
      <c r="C56" s="112" t="s">
        <v>264</v>
      </c>
      <c r="D56" s="164" t="s">
        <v>265</v>
      </c>
      <c r="E56" s="149"/>
      <c r="F56" s="149"/>
      <c r="G56" s="149"/>
      <c r="H56" s="149"/>
      <c r="I56" s="149"/>
      <c r="J56" s="149"/>
      <c r="K56" s="165">
        <v>1195</v>
      </c>
      <c r="L56" s="149"/>
      <c r="M56" s="165">
        <v>4805</v>
      </c>
      <c r="N56" s="149"/>
      <c r="O56" s="149"/>
      <c r="P56" s="165">
        <v>402.09</v>
      </c>
      <c r="Q56" s="149"/>
      <c r="R56" s="149"/>
      <c r="S56" s="165">
        <v>6000</v>
      </c>
      <c r="T56" s="149"/>
    </row>
    <row r="57" spans="1:20" x14ac:dyDescent="0.3">
      <c r="A57" s="164"/>
      <c r="B57" s="149"/>
      <c r="C57" s="112" t="s">
        <v>266</v>
      </c>
      <c r="D57" s="164" t="s">
        <v>267</v>
      </c>
      <c r="E57" s="149"/>
      <c r="F57" s="149"/>
      <c r="G57" s="149"/>
      <c r="H57" s="149"/>
      <c r="I57" s="149"/>
      <c r="J57" s="149"/>
      <c r="K57" s="165">
        <v>660</v>
      </c>
      <c r="L57" s="149"/>
      <c r="M57" s="165">
        <v>0</v>
      </c>
      <c r="N57" s="149"/>
      <c r="O57" s="149"/>
      <c r="P57" s="165">
        <v>0</v>
      </c>
      <c r="Q57" s="149"/>
      <c r="R57" s="149"/>
      <c r="S57" s="165">
        <v>660</v>
      </c>
      <c r="T57" s="149"/>
    </row>
    <row r="58" spans="1:20" x14ac:dyDescent="0.3">
      <c r="A58" s="164"/>
      <c r="B58" s="149"/>
      <c r="C58" s="112" t="s">
        <v>268</v>
      </c>
      <c r="D58" s="164" t="s">
        <v>269</v>
      </c>
      <c r="E58" s="149"/>
      <c r="F58" s="149"/>
      <c r="G58" s="149"/>
      <c r="H58" s="149"/>
      <c r="I58" s="149"/>
      <c r="J58" s="149"/>
      <c r="K58" s="165">
        <v>0</v>
      </c>
      <c r="L58" s="149"/>
      <c r="M58" s="165">
        <v>0</v>
      </c>
      <c r="N58" s="149"/>
      <c r="O58" s="149"/>
      <c r="P58" s="165">
        <v>0</v>
      </c>
      <c r="Q58" s="149"/>
      <c r="R58" s="149"/>
      <c r="S58" s="165">
        <v>0</v>
      </c>
      <c r="T58" s="149"/>
    </row>
    <row r="59" spans="1:20" x14ac:dyDescent="0.3">
      <c r="A59" s="164"/>
      <c r="B59" s="149"/>
      <c r="C59" s="112" t="s">
        <v>270</v>
      </c>
      <c r="D59" s="164" t="s">
        <v>271</v>
      </c>
      <c r="E59" s="149"/>
      <c r="F59" s="149"/>
      <c r="G59" s="149"/>
      <c r="H59" s="149"/>
      <c r="I59" s="149"/>
      <c r="J59" s="149"/>
      <c r="K59" s="165">
        <v>0</v>
      </c>
      <c r="L59" s="149"/>
      <c r="M59" s="165">
        <v>0</v>
      </c>
      <c r="N59" s="149"/>
      <c r="O59" s="149"/>
      <c r="P59" s="165">
        <v>0</v>
      </c>
      <c r="Q59" s="149"/>
      <c r="R59" s="149"/>
      <c r="S59" s="165">
        <v>0</v>
      </c>
      <c r="T59" s="149"/>
    </row>
    <row r="60" spans="1:20" x14ac:dyDescent="0.3">
      <c r="A60" s="164"/>
      <c r="B60" s="149"/>
      <c r="C60" s="112" t="s">
        <v>272</v>
      </c>
      <c r="D60" s="164" t="s">
        <v>273</v>
      </c>
      <c r="E60" s="149"/>
      <c r="F60" s="149"/>
      <c r="G60" s="149"/>
      <c r="H60" s="149"/>
      <c r="I60" s="149"/>
      <c r="J60" s="149"/>
      <c r="K60" s="165">
        <v>3140</v>
      </c>
      <c r="L60" s="149"/>
      <c r="M60" s="165">
        <v>451</v>
      </c>
      <c r="N60" s="149"/>
      <c r="O60" s="149"/>
      <c r="P60" s="165">
        <v>14.36</v>
      </c>
      <c r="Q60" s="149"/>
      <c r="R60" s="149"/>
      <c r="S60" s="165">
        <v>3591</v>
      </c>
      <c r="T60" s="149"/>
    </row>
    <row r="61" spans="1:20" x14ac:dyDescent="0.3">
      <c r="A61" s="164"/>
      <c r="B61" s="149"/>
      <c r="C61" s="112" t="s">
        <v>274</v>
      </c>
      <c r="D61" s="164" t="s">
        <v>275</v>
      </c>
      <c r="E61" s="149"/>
      <c r="F61" s="149"/>
      <c r="G61" s="149"/>
      <c r="H61" s="149"/>
      <c r="I61" s="149"/>
      <c r="J61" s="149"/>
      <c r="K61" s="165">
        <v>1350</v>
      </c>
      <c r="L61" s="149"/>
      <c r="M61" s="165">
        <v>0</v>
      </c>
      <c r="N61" s="149"/>
      <c r="O61" s="149"/>
      <c r="P61" s="165">
        <v>0</v>
      </c>
      <c r="Q61" s="149"/>
      <c r="R61" s="149"/>
      <c r="S61" s="165">
        <v>1350</v>
      </c>
      <c r="T61" s="149"/>
    </row>
    <row r="62" spans="1:20" x14ac:dyDescent="0.3">
      <c r="A62" s="164"/>
      <c r="B62" s="149"/>
      <c r="C62" s="112" t="s">
        <v>276</v>
      </c>
      <c r="D62" s="164" t="s">
        <v>277</v>
      </c>
      <c r="E62" s="149"/>
      <c r="F62" s="149"/>
      <c r="G62" s="149"/>
      <c r="H62" s="149"/>
      <c r="I62" s="149"/>
      <c r="J62" s="149"/>
      <c r="K62" s="165">
        <v>620</v>
      </c>
      <c r="L62" s="149"/>
      <c r="M62" s="165">
        <v>0</v>
      </c>
      <c r="N62" s="149"/>
      <c r="O62" s="149"/>
      <c r="P62" s="165">
        <v>0</v>
      </c>
      <c r="Q62" s="149"/>
      <c r="R62" s="149"/>
      <c r="S62" s="165">
        <v>620</v>
      </c>
      <c r="T62" s="149"/>
    </row>
    <row r="63" spans="1:20" x14ac:dyDescent="0.3">
      <c r="A63" s="164"/>
      <c r="B63" s="149"/>
      <c r="C63" s="112" t="s">
        <v>278</v>
      </c>
      <c r="D63" s="164" t="s">
        <v>279</v>
      </c>
      <c r="E63" s="149"/>
      <c r="F63" s="149"/>
      <c r="G63" s="149"/>
      <c r="H63" s="149"/>
      <c r="I63" s="149"/>
      <c r="J63" s="149"/>
      <c r="K63" s="165">
        <v>440</v>
      </c>
      <c r="L63" s="149"/>
      <c r="M63" s="165">
        <v>0</v>
      </c>
      <c r="N63" s="149"/>
      <c r="O63" s="149"/>
      <c r="P63" s="165">
        <v>0</v>
      </c>
      <c r="Q63" s="149"/>
      <c r="R63" s="149"/>
      <c r="S63" s="165">
        <v>440</v>
      </c>
      <c r="T63" s="149"/>
    </row>
    <row r="64" spans="1:20" x14ac:dyDescent="0.3">
      <c r="A64" s="164"/>
      <c r="B64" s="149"/>
      <c r="C64" s="112" t="s">
        <v>280</v>
      </c>
      <c r="D64" s="164" t="s">
        <v>281</v>
      </c>
      <c r="E64" s="149"/>
      <c r="F64" s="149"/>
      <c r="G64" s="149"/>
      <c r="H64" s="149"/>
      <c r="I64" s="149"/>
      <c r="J64" s="149"/>
      <c r="K64" s="165">
        <v>730</v>
      </c>
      <c r="L64" s="149"/>
      <c r="M64" s="165">
        <v>451</v>
      </c>
      <c r="N64" s="149"/>
      <c r="O64" s="149"/>
      <c r="P64" s="165">
        <v>61.78</v>
      </c>
      <c r="Q64" s="149"/>
      <c r="R64" s="149"/>
      <c r="S64" s="165">
        <v>1181</v>
      </c>
      <c r="T64" s="149"/>
    </row>
    <row r="65" spans="1:20" x14ac:dyDescent="0.3">
      <c r="A65" s="164"/>
      <c r="B65" s="149"/>
      <c r="C65" s="112" t="s">
        <v>282</v>
      </c>
      <c r="D65" s="164" t="s">
        <v>283</v>
      </c>
      <c r="E65" s="149"/>
      <c r="F65" s="149"/>
      <c r="G65" s="149"/>
      <c r="H65" s="149"/>
      <c r="I65" s="149"/>
      <c r="J65" s="149"/>
      <c r="K65" s="165">
        <v>2389</v>
      </c>
      <c r="L65" s="149"/>
      <c r="M65" s="165">
        <v>0</v>
      </c>
      <c r="N65" s="149"/>
      <c r="O65" s="149"/>
      <c r="P65" s="165">
        <v>0</v>
      </c>
      <c r="Q65" s="149"/>
      <c r="R65" s="149"/>
      <c r="S65" s="165">
        <v>2389</v>
      </c>
      <c r="T65" s="149"/>
    </row>
    <row r="66" spans="1:20" x14ac:dyDescent="0.3">
      <c r="A66" s="164"/>
      <c r="B66" s="149"/>
      <c r="C66" s="112" t="s">
        <v>284</v>
      </c>
      <c r="D66" s="164" t="s">
        <v>285</v>
      </c>
      <c r="E66" s="149"/>
      <c r="F66" s="149"/>
      <c r="G66" s="149"/>
      <c r="H66" s="149"/>
      <c r="I66" s="149"/>
      <c r="J66" s="149"/>
      <c r="K66" s="165">
        <v>2389</v>
      </c>
      <c r="L66" s="149"/>
      <c r="M66" s="165">
        <v>0</v>
      </c>
      <c r="N66" s="149"/>
      <c r="O66" s="149"/>
      <c r="P66" s="165">
        <v>0</v>
      </c>
      <c r="Q66" s="149"/>
      <c r="R66" s="149"/>
      <c r="S66" s="165">
        <v>2389</v>
      </c>
      <c r="T66" s="149"/>
    </row>
    <row r="67" spans="1:20" x14ac:dyDescent="0.3">
      <c r="A67" s="164"/>
      <c r="B67" s="149"/>
      <c r="C67" s="112" t="s">
        <v>286</v>
      </c>
      <c r="D67" s="164" t="s">
        <v>287</v>
      </c>
      <c r="E67" s="149"/>
      <c r="F67" s="149"/>
      <c r="G67" s="149"/>
      <c r="H67" s="149"/>
      <c r="I67" s="149"/>
      <c r="J67" s="149"/>
      <c r="K67" s="165">
        <v>1600</v>
      </c>
      <c r="L67" s="149"/>
      <c r="M67" s="165">
        <v>1200</v>
      </c>
      <c r="N67" s="149"/>
      <c r="O67" s="149"/>
      <c r="P67" s="165">
        <v>75</v>
      </c>
      <c r="Q67" s="149"/>
      <c r="R67" s="149"/>
      <c r="S67" s="165">
        <v>2800</v>
      </c>
      <c r="T67" s="149"/>
    </row>
    <row r="68" spans="1:20" x14ac:dyDescent="0.3">
      <c r="A68" s="164"/>
      <c r="B68" s="149"/>
      <c r="C68" s="112" t="s">
        <v>288</v>
      </c>
      <c r="D68" s="164" t="s">
        <v>289</v>
      </c>
      <c r="E68" s="149"/>
      <c r="F68" s="149"/>
      <c r="G68" s="149"/>
      <c r="H68" s="149"/>
      <c r="I68" s="149"/>
      <c r="J68" s="149"/>
      <c r="K68" s="165">
        <v>1600</v>
      </c>
      <c r="L68" s="149"/>
      <c r="M68" s="165">
        <v>1200</v>
      </c>
      <c r="N68" s="149"/>
      <c r="O68" s="149"/>
      <c r="P68" s="165">
        <v>75</v>
      </c>
      <c r="Q68" s="149"/>
      <c r="R68" s="149"/>
      <c r="S68" s="165">
        <v>2800</v>
      </c>
      <c r="T68" s="149"/>
    </row>
    <row r="69" spans="1:20" x14ac:dyDescent="0.3">
      <c r="A69" s="164"/>
      <c r="B69" s="149"/>
      <c r="C69" s="112" t="s">
        <v>290</v>
      </c>
      <c r="D69" s="164" t="s">
        <v>291</v>
      </c>
      <c r="E69" s="149"/>
      <c r="F69" s="149"/>
      <c r="G69" s="149"/>
      <c r="H69" s="149"/>
      <c r="I69" s="149"/>
      <c r="J69" s="149"/>
      <c r="K69" s="165">
        <v>400</v>
      </c>
      <c r="L69" s="149"/>
      <c r="M69" s="165">
        <v>1600</v>
      </c>
      <c r="N69" s="149"/>
      <c r="O69" s="149"/>
      <c r="P69" s="165">
        <v>400</v>
      </c>
      <c r="Q69" s="149"/>
      <c r="R69" s="149"/>
      <c r="S69" s="165">
        <v>2000</v>
      </c>
      <c r="T69" s="149"/>
    </row>
    <row r="70" spans="1:20" x14ac:dyDescent="0.3">
      <c r="A70" s="164"/>
      <c r="B70" s="149"/>
      <c r="C70" s="112" t="s">
        <v>292</v>
      </c>
      <c r="D70" s="164" t="s">
        <v>293</v>
      </c>
      <c r="E70" s="149"/>
      <c r="F70" s="149"/>
      <c r="G70" s="149"/>
      <c r="H70" s="149"/>
      <c r="I70" s="149"/>
      <c r="J70" s="149"/>
      <c r="K70" s="165">
        <v>400</v>
      </c>
      <c r="L70" s="149"/>
      <c r="M70" s="165">
        <v>1600</v>
      </c>
      <c r="N70" s="149"/>
      <c r="O70" s="149"/>
      <c r="P70" s="165">
        <v>400</v>
      </c>
      <c r="Q70" s="149"/>
      <c r="R70" s="149"/>
      <c r="S70" s="165">
        <v>2000</v>
      </c>
      <c r="T70" s="149"/>
    </row>
    <row r="71" spans="1:20" x14ac:dyDescent="0.3">
      <c r="A71" s="164"/>
      <c r="B71" s="149"/>
      <c r="C71" s="112" t="s">
        <v>294</v>
      </c>
      <c r="D71" s="164" t="s">
        <v>295</v>
      </c>
      <c r="E71" s="149"/>
      <c r="F71" s="149"/>
      <c r="G71" s="149"/>
      <c r="H71" s="149"/>
      <c r="I71" s="149"/>
      <c r="J71" s="149"/>
      <c r="K71" s="165">
        <v>420</v>
      </c>
      <c r="L71" s="149"/>
      <c r="M71" s="165">
        <v>80</v>
      </c>
      <c r="N71" s="149"/>
      <c r="O71" s="149"/>
      <c r="P71" s="165">
        <v>19.05</v>
      </c>
      <c r="Q71" s="149"/>
      <c r="R71" s="149"/>
      <c r="S71" s="165">
        <v>500</v>
      </c>
      <c r="T71" s="149"/>
    </row>
    <row r="72" spans="1:20" x14ac:dyDescent="0.3">
      <c r="A72" s="164"/>
      <c r="B72" s="149"/>
      <c r="C72" s="112" t="s">
        <v>296</v>
      </c>
      <c r="D72" s="164" t="s">
        <v>297</v>
      </c>
      <c r="E72" s="149"/>
      <c r="F72" s="149"/>
      <c r="G72" s="149"/>
      <c r="H72" s="149"/>
      <c r="I72" s="149"/>
      <c r="J72" s="149"/>
      <c r="K72" s="165">
        <v>220</v>
      </c>
      <c r="L72" s="149"/>
      <c r="M72" s="165">
        <v>80</v>
      </c>
      <c r="N72" s="149"/>
      <c r="O72" s="149"/>
      <c r="P72" s="165">
        <v>36.36</v>
      </c>
      <c r="Q72" s="149"/>
      <c r="R72" s="149"/>
      <c r="S72" s="165">
        <v>300</v>
      </c>
      <c r="T72" s="149"/>
    </row>
    <row r="73" spans="1:20" x14ac:dyDescent="0.3">
      <c r="A73" s="164"/>
      <c r="B73" s="149"/>
      <c r="C73" s="112" t="s">
        <v>298</v>
      </c>
      <c r="D73" s="164" t="s">
        <v>299</v>
      </c>
      <c r="E73" s="149"/>
      <c r="F73" s="149"/>
      <c r="G73" s="149"/>
      <c r="H73" s="149"/>
      <c r="I73" s="149"/>
      <c r="J73" s="149"/>
      <c r="K73" s="165">
        <v>220</v>
      </c>
      <c r="L73" s="149"/>
      <c r="M73" s="165">
        <v>80</v>
      </c>
      <c r="N73" s="149"/>
      <c r="O73" s="149"/>
      <c r="P73" s="165">
        <v>36.36</v>
      </c>
      <c r="Q73" s="149"/>
      <c r="R73" s="149"/>
      <c r="S73" s="165">
        <v>300</v>
      </c>
      <c r="T73" s="149"/>
    </row>
    <row r="74" spans="1:20" x14ac:dyDescent="0.3">
      <c r="A74" s="164"/>
      <c r="B74" s="149"/>
      <c r="C74" s="112" t="s">
        <v>300</v>
      </c>
      <c r="D74" s="164" t="s">
        <v>295</v>
      </c>
      <c r="E74" s="149"/>
      <c r="F74" s="149"/>
      <c r="G74" s="149"/>
      <c r="H74" s="149"/>
      <c r="I74" s="149"/>
      <c r="J74" s="149"/>
      <c r="K74" s="165">
        <v>200</v>
      </c>
      <c r="L74" s="149"/>
      <c r="M74" s="165">
        <v>0</v>
      </c>
      <c r="N74" s="149"/>
      <c r="O74" s="149"/>
      <c r="P74" s="165">
        <v>0</v>
      </c>
      <c r="Q74" s="149"/>
      <c r="R74" s="149"/>
      <c r="S74" s="165">
        <v>200</v>
      </c>
      <c r="T74" s="149"/>
    </row>
    <row r="75" spans="1:20" x14ac:dyDescent="0.3">
      <c r="A75" s="164"/>
      <c r="B75" s="149"/>
      <c r="C75" s="112" t="s">
        <v>301</v>
      </c>
      <c r="D75" s="164" t="s">
        <v>302</v>
      </c>
      <c r="E75" s="149"/>
      <c r="F75" s="149"/>
      <c r="G75" s="149"/>
      <c r="H75" s="149"/>
      <c r="I75" s="149"/>
      <c r="J75" s="149"/>
      <c r="K75" s="165">
        <v>200</v>
      </c>
      <c r="L75" s="149"/>
      <c r="M75" s="165">
        <v>0</v>
      </c>
      <c r="N75" s="149"/>
      <c r="O75" s="149"/>
      <c r="P75" s="165">
        <v>0</v>
      </c>
      <c r="Q75" s="149"/>
      <c r="R75" s="149"/>
      <c r="S75" s="165">
        <v>200</v>
      </c>
      <c r="T75" s="149"/>
    </row>
    <row r="76" spans="1:20" x14ac:dyDescent="0.3">
      <c r="A76" s="164"/>
      <c r="B76" s="149"/>
      <c r="C76" s="112" t="s">
        <v>303</v>
      </c>
      <c r="D76" s="164" t="s">
        <v>63</v>
      </c>
      <c r="E76" s="149"/>
      <c r="F76" s="149"/>
      <c r="G76" s="149"/>
      <c r="H76" s="149"/>
      <c r="I76" s="149"/>
      <c r="J76" s="149"/>
      <c r="K76" s="165">
        <v>199</v>
      </c>
      <c r="L76" s="149"/>
      <c r="M76" s="165">
        <v>81</v>
      </c>
      <c r="N76" s="149"/>
      <c r="O76" s="149"/>
      <c r="P76" s="165">
        <v>40.700000000000003</v>
      </c>
      <c r="Q76" s="149"/>
      <c r="R76" s="149"/>
      <c r="S76" s="165">
        <v>280</v>
      </c>
      <c r="T76" s="149"/>
    </row>
    <row r="77" spans="1:20" x14ac:dyDescent="0.3">
      <c r="A77" s="164"/>
      <c r="B77" s="149"/>
      <c r="C77" s="112" t="s">
        <v>304</v>
      </c>
      <c r="D77" s="164" t="s">
        <v>305</v>
      </c>
      <c r="E77" s="149"/>
      <c r="F77" s="149"/>
      <c r="G77" s="149"/>
      <c r="H77" s="149"/>
      <c r="I77" s="149"/>
      <c r="J77" s="149"/>
      <c r="K77" s="165">
        <v>199</v>
      </c>
      <c r="L77" s="149"/>
      <c r="M77" s="165">
        <v>81</v>
      </c>
      <c r="N77" s="149"/>
      <c r="O77" s="149"/>
      <c r="P77" s="165">
        <v>40.700000000000003</v>
      </c>
      <c r="Q77" s="149"/>
      <c r="R77" s="149"/>
      <c r="S77" s="165">
        <v>280</v>
      </c>
      <c r="T77" s="149"/>
    </row>
    <row r="78" spans="1:20" x14ac:dyDescent="0.3">
      <c r="A78" s="164"/>
      <c r="B78" s="149"/>
      <c r="C78" s="112" t="s">
        <v>306</v>
      </c>
      <c r="D78" s="164" t="s">
        <v>307</v>
      </c>
      <c r="E78" s="149"/>
      <c r="F78" s="149"/>
      <c r="G78" s="149"/>
      <c r="H78" s="149"/>
      <c r="I78" s="149"/>
      <c r="J78" s="149"/>
      <c r="K78" s="165">
        <v>199</v>
      </c>
      <c r="L78" s="149"/>
      <c r="M78" s="165">
        <v>81</v>
      </c>
      <c r="N78" s="149"/>
      <c r="O78" s="149"/>
      <c r="P78" s="165">
        <v>40.700000000000003</v>
      </c>
      <c r="Q78" s="149"/>
      <c r="R78" s="149"/>
      <c r="S78" s="165">
        <v>280</v>
      </c>
      <c r="T78" s="149"/>
    </row>
    <row r="79" spans="1:20" x14ac:dyDescent="0.3">
      <c r="A79" s="164"/>
      <c r="B79" s="149"/>
      <c r="C79" s="112" t="s">
        <v>308</v>
      </c>
      <c r="D79" s="164" t="s">
        <v>309</v>
      </c>
      <c r="E79" s="149"/>
      <c r="F79" s="149"/>
      <c r="G79" s="149"/>
      <c r="H79" s="149"/>
      <c r="I79" s="149"/>
      <c r="J79" s="149"/>
      <c r="K79" s="165">
        <v>199</v>
      </c>
      <c r="L79" s="149"/>
      <c r="M79" s="165">
        <v>81</v>
      </c>
      <c r="N79" s="149"/>
      <c r="O79" s="149"/>
      <c r="P79" s="165">
        <v>40.700000000000003</v>
      </c>
      <c r="Q79" s="149"/>
      <c r="R79" s="149"/>
      <c r="S79" s="165">
        <v>280</v>
      </c>
      <c r="T79" s="149"/>
    </row>
    <row r="80" spans="1:20" ht="50.4" customHeight="1" x14ac:dyDescent="0.3">
      <c r="A80" s="158"/>
      <c r="B80" s="149"/>
      <c r="C80" s="109" t="s">
        <v>310</v>
      </c>
      <c r="D80" s="158" t="s">
        <v>311</v>
      </c>
      <c r="E80" s="149"/>
      <c r="F80" s="149"/>
      <c r="G80" s="149"/>
      <c r="H80" s="149"/>
      <c r="I80" s="149"/>
      <c r="J80" s="149"/>
      <c r="K80" s="159">
        <v>0</v>
      </c>
      <c r="L80" s="149"/>
      <c r="M80" s="159">
        <v>0</v>
      </c>
      <c r="N80" s="149"/>
      <c r="O80" s="149"/>
      <c r="P80" s="159">
        <v>0</v>
      </c>
      <c r="Q80" s="149"/>
      <c r="R80" s="149"/>
      <c r="S80" s="159">
        <v>0</v>
      </c>
      <c r="T80" s="149"/>
    </row>
    <row r="81" spans="1:20" ht="27.6" x14ac:dyDescent="0.3">
      <c r="A81" s="168"/>
      <c r="B81" s="149"/>
      <c r="C81" s="110" t="s">
        <v>61</v>
      </c>
      <c r="D81" s="168" t="s">
        <v>182</v>
      </c>
      <c r="E81" s="149"/>
      <c r="F81" s="149"/>
      <c r="G81" s="149"/>
      <c r="H81" s="149"/>
      <c r="I81" s="149"/>
      <c r="J81" s="149"/>
      <c r="K81" s="169">
        <v>0</v>
      </c>
      <c r="L81" s="149"/>
      <c r="M81" s="169">
        <v>0</v>
      </c>
      <c r="N81" s="149"/>
      <c r="O81" s="149"/>
      <c r="P81" s="169">
        <v>0</v>
      </c>
      <c r="Q81" s="149"/>
      <c r="R81" s="149"/>
      <c r="S81" s="169">
        <v>0</v>
      </c>
      <c r="T81" s="149"/>
    </row>
    <row r="82" spans="1:20" ht="27.6" x14ac:dyDescent="0.3">
      <c r="A82" s="166"/>
      <c r="B82" s="149"/>
      <c r="C82" s="111" t="s">
        <v>183</v>
      </c>
      <c r="D82" s="166" t="s">
        <v>184</v>
      </c>
      <c r="E82" s="149"/>
      <c r="F82" s="149"/>
      <c r="G82" s="149"/>
      <c r="H82" s="149"/>
      <c r="I82" s="149"/>
      <c r="J82" s="149"/>
      <c r="K82" s="167">
        <v>0</v>
      </c>
      <c r="L82" s="149"/>
      <c r="M82" s="167">
        <v>0</v>
      </c>
      <c r="N82" s="149"/>
      <c r="O82" s="149"/>
      <c r="P82" s="167">
        <v>0</v>
      </c>
      <c r="Q82" s="149"/>
      <c r="R82" s="149"/>
      <c r="S82" s="167">
        <v>0</v>
      </c>
      <c r="T82" s="149"/>
    </row>
    <row r="83" spans="1:20" x14ac:dyDescent="0.3">
      <c r="A83" s="164"/>
      <c r="B83" s="149"/>
      <c r="C83" s="112" t="s">
        <v>185</v>
      </c>
      <c r="D83" s="164" t="s">
        <v>9</v>
      </c>
      <c r="E83" s="149"/>
      <c r="F83" s="149"/>
      <c r="G83" s="149"/>
      <c r="H83" s="149"/>
      <c r="I83" s="149"/>
      <c r="J83" s="149"/>
      <c r="K83" s="165">
        <v>0</v>
      </c>
      <c r="L83" s="149"/>
      <c r="M83" s="165">
        <v>0</v>
      </c>
      <c r="N83" s="149"/>
      <c r="O83" s="149"/>
      <c r="P83" s="165">
        <v>0</v>
      </c>
      <c r="Q83" s="149"/>
      <c r="R83" s="149"/>
      <c r="S83" s="165">
        <v>0</v>
      </c>
      <c r="T83" s="149"/>
    </row>
    <row r="84" spans="1:20" x14ac:dyDescent="0.3">
      <c r="A84" s="164"/>
      <c r="B84" s="149"/>
      <c r="C84" s="112" t="s">
        <v>186</v>
      </c>
      <c r="D84" s="164" t="s">
        <v>19</v>
      </c>
      <c r="E84" s="149"/>
      <c r="F84" s="149"/>
      <c r="G84" s="149"/>
      <c r="H84" s="149"/>
      <c r="I84" s="149"/>
      <c r="J84" s="149"/>
      <c r="K84" s="165">
        <v>0</v>
      </c>
      <c r="L84" s="149"/>
      <c r="M84" s="165">
        <v>0</v>
      </c>
      <c r="N84" s="149"/>
      <c r="O84" s="149"/>
      <c r="P84" s="165">
        <v>0</v>
      </c>
      <c r="Q84" s="149"/>
      <c r="R84" s="149"/>
      <c r="S84" s="165">
        <v>0</v>
      </c>
      <c r="T84" s="149"/>
    </row>
    <row r="85" spans="1:20" x14ac:dyDescent="0.3">
      <c r="A85" s="164"/>
      <c r="B85" s="149"/>
      <c r="C85" s="112" t="s">
        <v>248</v>
      </c>
      <c r="D85" s="164" t="s">
        <v>249</v>
      </c>
      <c r="E85" s="149"/>
      <c r="F85" s="149"/>
      <c r="G85" s="149"/>
      <c r="H85" s="149"/>
      <c r="I85" s="149"/>
      <c r="J85" s="149"/>
      <c r="K85" s="165">
        <v>0</v>
      </c>
      <c r="L85" s="149"/>
      <c r="M85" s="165">
        <v>0</v>
      </c>
      <c r="N85" s="149"/>
      <c r="O85" s="149"/>
      <c r="P85" s="165">
        <v>0</v>
      </c>
      <c r="Q85" s="149"/>
      <c r="R85" s="149"/>
      <c r="S85" s="165">
        <v>0</v>
      </c>
      <c r="T85" s="149"/>
    </row>
    <row r="86" spans="1:20" x14ac:dyDescent="0.3">
      <c r="A86" s="164"/>
      <c r="B86" s="149"/>
      <c r="C86" s="112" t="s">
        <v>260</v>
      </c>
      <c r="D86" s="164" t="s">
        <v>261</v>
      </c>
      <c r="E86" s="149"/>
      <c r="F86" s="149"/>
      <c r="G86" s="149"/>
      <c r="H86" s="149"/>
      <c r="I86" s="149"/>
      <c r="J86" s="149"/>
      <c r="K86" s="165">
        <v>0</v>
      </c>
      <c r="L86" s="149"/>
      <c r="M86" s="165">
        <v>0</v>
      </c>
      <c r="N86" s="149"/>
      <c r="O86" s="149"/>
      <c r="P86" s="165">
        <v>0</v>
      </c>
      <c r="Q86" s="149"/>
      <c r="R86" s="149"/>
      <c r="S86" s="165">
        <v>0</v>
      </c>
      <c r="T86" s="149"/>
    </row>
    <row r="87" spans="1:20" x14ac:dyDescent="0.3">
      <c r="A87" s="164"/>
      <c r="B87" s="149"/>
      <c r="C87" s="112" t="s">
        <v>262</v>
      </c>
      <c r="D87" s="164" t="s">
        <v>263</v>
      </c>
      <c r="E87" s="149"/>
      <c r="F87" s="149"/>
      <c r="G87" s="149"/>
      <c r="H87" s="149"/>
      <c r="I87" s="149"/>
      <c r="J87" s="149"/>
      <c r="K87" s="165">
        <v>0</v>
      </c>
      <c r="L87" s="149"/>
      <c r="M87" s="165">
        <v>0</v>
      </c>
      <c r="N87" s="149"/>
      <c r="O87" s="149"/>
      <c r="P87" s="165">
        <v>0</v>
      </c>
      <c r="Q87" s="149"/>
      <c r="R87" s="149"/>
      <c r="S87" s="165">
        <v>0</v>
      </c>
      <c r="T87" s="149"/>
    </row>
    <row r="88" spans="1:20" ht="49.2" customHeight="1" x14ac:dyDescent="0.3">
      <c r="A88" s="158"/>
      <c r="B88" s="149"/>
      <c r="C88" s="109" t="s">
        <v>98</v>
      </c>
      <c r="D88" s="158" t="s">
        <v>312</v>
      </c>
      <c r="E88" s="149"/>
      <c r="F88" s="149"/>
      <c r="G88" s="149"/>
      <c r="H88" s="149"/>
      <c r="I88" s="149"/>
      <c r="J88" s="149"/>
      <c r="K88" s="159">
        <v>3200</v>
      </c>
      <c r="L88" s="149"/>
      <c r="M88" s="159">
        <v>0</v>
      </c>
      <c r="N88" s="149"/>
      <c r="O88" s="149"/>
      <c r="P88" s="159">
        <v>0</v>
      </c>
      <c r="Q88" s="149"/>
      <c r="R88" s="149"/>
      <c r="S88" s="159">
        <v>3200</v>
      </c>
      <c r="T88" s="149"/>
    </row>
    <row r="89" spans="1:20" ht="27.6" x14ac:dyDescent="0.3">
      <c r="A89" s="168"/>
      <c r="B89" s="149"/>
      <c r="C89" s="110" t="s">
        <v>61</v>
      </c>
      <c r="D89" s="168" t="s">
        <v>182</v>
      </c>
      <c r="E89" s="149"/>
      <c r="F89" s="149"/>
      <c r="G89" s="149"/>
      <c r="H89" s="149"/>
      <c r="I89" s="149"/>
      <c r="J89" s="149"/>
      <c r="K89" s="169">
        <v>3200</v>
      </c>
      <c r="L89" s="149"/>
      <c r="M89" s="169">
        <v>0</v>
      </c>
      <c r="N89" s="149"/>
      <c r="O89" s="149"/>
      <c r="P89" s="169">
        <v>0</v>
      </c>
      <c r="Q89" s="149"/>
      <c r="R89" s="149"/>
      <c r="S89" s="169">
        <v>3200</v>
      </c>
      <c r="T89" s="149"/>
    </row>
    <row r="90" spans="1:20" ht="27.6" x14ac:dyDescent="0.3">
      <c r="A90" s="166"/>
      <c r="B90" s="149"/>
      <c r="C90" s="111" t="s">
        <v>183</v>
      </c>
      <c r="D90" s="166" t="s">
        <v>184</v>
      </c>
      <c r="E90" s="149"/>
      <c r="F90" s="149"/>
      <c r="G90" s="149"/>
      <c r="H90" s="149"/>
      <c r="I90" s="149"/>
      <c r="J90" s="149"/>
      <c r="K90" s="167">
        <v>3200</v>
      </c>
      <c r="L90" s="149"/>
      <c r="M90" s="167">
        <v>0</v>
      </c>
      <c r="N90" s="149"/>
      <c r="O90" s="149"/>
      <c r="P90" s="167">
        <v>0</v>
      </c>
      <c r="Q90" s="149"/>
      <c r="R90" s="149"/>
      <c r="S90" s="167">
        <v>3200</v>
      </c>
      <c r="T90" s="149"/>
    </row>
    <row r="91" spans="1:20" x14ac:dyDescent="0.3">
      <c r="A91" s="164"/>
      <c r="B91" s="149"/>
      <c r="C91" s="112" t="s">
        <v>313</v>
      </c>
      <c r="D91" s="164" t="s">
        <v>11</v>
      </c>
      <c r="E91" s="149"/>
      <c r="F91" s="149"/>
      <c r="G91" s="149"/>
      <c r="H91" s="149"/>
      <c r="I91" s="149"/>
      <c r="J91" s="149"/>
      <c r="K91" s="165">
        <v>3200</v>
      </c>
      <c r="L91" s="149"/>
      <c r="M91" s="165">
        <v>0</v>
      </c>
      <c r="N91" s="149"/>
      <c r="O91" s="149"/>
      <c r="P91" s="165">
        <v>0</v>
      </c>
      <c r="Q91" s="149"/>
      <c r="R91" s="149"/>
      <c r="S91" s="165">
        <v>3200</v>
      </c>
      <c r="T91" s="149"/>
    </row>
    <row r="92" spans="1:20" x14ac:dyDescent="0.3">
      <c r="A92" s="164"/>
      <c r="B92" s="149"/>
      <c r="C92" s="112" t="s">
        <v>314</v>
      </c>
      <c r="D92" s="164" t="s">
        <v>27</v>
      </c>
      <c r="E92" s="149"/>
      <c r="F92" s="149"/>
      <c r="G92" s="149"/>
      <c r="H92" s="149"/>
      <c r="I92" s="149"/>
      <c r="J92" s="149"/>
      <c r="K92" s="165">
        <v>3200</v>
      </c>
      <c r="L92" s="149"/>
      <c r="M92" s="165">
        <v>0</v>
      </c>
      <c r="N92" s="149"/>
      <c r="O92" s="149"/>
      <c r="P92" s="165">
        <v>0</v>
      </c>
      <c r="Q92" s="149"/>
      <c r="R92" s="149"/>
      <c r="S92" s="165">
        <v>3200</v>
      </c>
      <c r="T92" s="149"/>
    </row>
    <row r="93" spans="1:20" x14ac:dyDescent="0.3">
      <c r="A93" s="164"/>
      <c r="B93" s="149"/>
      <c r="C93" s="112" t="s">
        <v>315</v>
      </c>
      <c r="D93" s="164" t="s">
        <v>316</v>
      </c>
      <c r="E93" s="149"/>
      <c r="F93" s="149"/>
      <c r="G93" s="149"/>
      <c r="H93" s="149"/>
      <c r="I93" s="149"/>
      <c r="J93" s="149"/>
      <c r="K93" s="165">
        <v>3200</v>
      </c>
      <c r="L93" s="149"/>
      <c r="M93" s="165">
        <v>0</v>
      </c>
      <c r="N93" s="149"/>
      <c r="O93" s="149"/>
      <c r="P93" s="165">
        <v>0</v>
      </c>
      <c r="Q93" s="149"/>
      <c r="R93" s="149"/>
      <c r="S93" s="165">
        <v>3200</v>
      </c>
      <c r="T93" s="149"/>
    </row>
    <row r="94" spans="1:20" x14ac:dyDescent="0.3">
      <c r="A94" s="164"/>
      <c r="B94" s="149"/>
      <c r="C94" s="112" t="s">
        <v>317</v>
      </c>
      <c r="D94" s="164" t="s">
        <v>318</v>
      </c>
      <c r="E94" s="149"/>
      <c r="F94" s="149"/>
      <c r="G94" s="149"/>
      <c r="H94" s="149"/>
      <c r="I94" s="149"/>
      <c r="J94" s="149"/>
      <c r="K94" s="165">
        <v>2880</v>
      </c>
      <c r="L94" s="149"/>
      <c r="M94" s="165">
        <v>-2345</v>
      </c>
      <c r="N94" s="149"/>
      <c r="O94" s="149"/>
      <c r="P94" s="165">
        <v>-81.42</v>
      </c>
      <c r="Q94" s="149"/>
      <c r="R94" s="149"/>
      <c r="S94" s="165">
        <v>535</v>
      </c>
      <c r="T94" s="149"/>
    </row>
    <row r="95" spans="1:20" x14ac:dyDescent="0.3">
      <c r="A95" s="164"/>
      <c r="B95" s="149"/>
      <c r="C95" s="112" t="s">
        <v>319</v>
      </c>
      <c r="D95" s="164" t="s">
        <v>320</v>
      </c>
      <c r="E95" s="149"/>
      <c r="F95" s="149"/>
      <c r="G95" s="149"/>
      <c r="H95" s="149"/>
      <c r="I95" s="149"/>
      <c r="J95" s="149"/>
      <c r="K95" s="165">
        <v>1950</v>
      </c>
      <c r="L95" s="149"/>
      <c r="M95" s="165">
        <v>-1750</v>
      </c>
      <c r="N95" s="149"/>
      <c r="O95" s="149"/>
      <c r="P95" s="165">
        <v>-89.74</v>
      </c>
      <c r="Q95" s="149"/>
      <c r="R95" s="149"/>
      <c r="S95" s="165">
        <v>200</v>
      </c>
      <c r="T95" s="149"/>
    </row>
    <row r="96" spans="1:20" x14ac:dyDescent="0.3">
      <c r="A96" s="164"/>
      <c r="B96" s="149"/>
      <c r="C96" s="112" t="s">
        <v>321</v>
      </c>
      <c r="D96" s="164" t="s">
        <v>322</v>
      </c>
      <c r="E96" s="149"/>
      <c r="F96" s="149"/>
      <c r="G96" s="149"/>
      <c r="H96" s="149"/>
      <c r="I96" s="149"/>
      <c r="J96" s="149"/>
      <c r="K96" s="165">
        <v>930</v>
      </c>
      <c r="L96" s="149"/>
      <c r="M96" s="165">
        <v>-595</v>
      </c>
      <c r="N96" s="149"/>
      <c r="O96" s="149"/>
      <c r="P96" s="165">
        <v>-63.98</v>
      </c>
      <c r="Q96" s="149"/>
      <c r="R96" s="149"/>
      <c r="S96" s="165">
        <v>335</v>
      </c>
      <c r="T96" s="149"/>
    </row>
    <row r="97" spans="1:20" x14ac:dyDescent="0.3">
      <c r="A97" s="164"/>
      <c r="B97" s="149"/>
      <c r="C97" s="112" t="s">
        <v>323</v>
      </c>
      <c r="D97" s="164" t="s">
        <v>324</v>
      </c>
      <c r="E97" s="149"/>
      <c r="F97" s="149"/>
      <c r="G97" s="149"/>
      <c r="H97" s="149"/>
      <c r="I97" s="149"/>
      <c r="J97" s="149"/>
      <c r="K97" s="165">
        <v>0</v>
      </c>
      <c r="L97" s="149"/>
      <c r="M97" s="165">
        <v>805</v>
      </c>
      <c r="N97" s="149"/>
      <c r="O97" s="149"/>
      <c r="P97" s="165">
        <v>100</v>
      </c>
      <c r="Q97" s="149"/>
      <c r="R97" s="149"/>
      <c r="S97" s="165">
        <v>805</v>
      </c>
      <c r="T97" s="149"/>
    </row>
    <row r="98" spans="1:20" x14ac:dyDescent="0.3">
      <c r="A98" s="164"/>
      <c r="B98" s="149"/>
      <c r="C98" s="112" t="s">
        <v>325</v>
      </c>
      <c r="D98" s="164" t="s">
        <v>326</v>
      </c>
      <c r="E98" s="149"/>
      <c r="F98" s="149"/>
      <c r="G98" s="149"/>
      <c r="H98" s="149"/>
      <c r="I98" s="149"/>
      <c r="J98" s="149"/>
      <c r="K98" s="165">
        <v>0</v>
      </c>
      <c r="L98" s="149"/>
      <c r="M98" s="165">
        <v>805</v>
      </c>
      <c r="N98" s="149"/>
      <c r="O98" s="149"/>
      <c r="P98" s="165">
        <v>100</v>
      </c>
      <c r="Q98" s="149"/>
      <c r="R98" s="149"/>
      <c r="S98" s="165">
        <v>805</v>
      </c>
      <c r="T98" s="149"/>
    </row>
    <row r="99" spans="1:20" x14ac:dyDescent="0.3">
      <c r="A99" s="164"/>
      <c r="B99" s="149"/>
      <c r="C99" s="112" t="s">
        <v>327</v>
      </c>
      <c r="D99" s="164" t="s">
        <v>328</v>
      </c>
      <c r="E99" s="149"/>
      <c r="F99" s="149"/>
      <c r="G99" s="149"/>
      <c r="H99" s="149"/>
      <c r="I99" s="149"/>
      <c r="J99" s="149"/>
      <c r="K99" s="165">
        <v>320</v>
      </c>
      <c r="L99" s="149"/>
      <c r="M99" s="165">
        <v>1540</v>
      </c>
      <c r="N99" s="149"/>
      <c r="O99" s="149"/>
      <c r="P99" s="165">
        <v>481.25</v>
      </c>
      <c r="Q99" s="149"/>
      <c r="R99" s="149"/>
      <c r="S99" s="165">
        <v>1860</v>
      </c>
      <c r="T99" s="149"/>
    </row>
    <row r="100" spans="1:20" x14ac:dyDescent="0.3">
      <c r="A100" s="164"/>
      <c r="B100" s="149"/>
      <c r="C100" s="112" t="s">
        <v>329</v>
      </c>
      <c r="D100" s="164" t="s">
        <v>330</v>
      </c>
      <c r="E100" s="149"/>
      <c r="F100" s="149"/>
      <c r="G100" s="149"/>
      <c r="H100" s="149"/>
      <c r="I100" s="149"/>
      <c r="J100" s="149"/>
      <c r="K100" s="165">
        <v>320</v>
      </c>
      <c r="L100" s="149"/>
      <c r="M100" s="165">
        <v>1540</v>
      </c>
      <c r="N100" s="149"/>
      <c r="O100" s="149"/>
      <c r="P100" s="165">
        <v>481.25</v>
      </c>
      <c r="Q100" s="149"/>
      <c r="R100" s="149"/>
      <c r="S100" s="165">
        <v>1860</v>
      </c>
      <c r="T100" s="149"/>
    </row>
    <row r="101" spans="1:20" ht="27.6" x14ac:dyDescent="0.3">
      <c r="A101" s="160"/>
      <c r="B101" s="149"/>
      <c r="C101" s="108" t="s">
        <v>331</v>
      </c>
      <c r="D101" s="160" t="s">
        <v>332</v>
      </c>
      <c r="E101" s="149"/>
      <c r="F101" s="149"/>
      <c r="G101" s="149"/>
      <c r="H101" s="149"/>
      <c r="I101" s="149"/>
      <c r="J101" s="149"/>
      <c r="K101" s="161">
        <v>38860</v>
      </c>
      <c r="L101" s="149"/>
      <c r="M101" s="161">
        <v>109121</v>
      </c>
      <c r="N101" s="149"/>
      <c r="O101" s="149"/>
      <c r="P101" s="161">
        <v>280.81</v>
      </c>
      <c r="Q101" s="149"/>
      <c r="R101" s="149"/>
      <c r="S101" s="161">
        <v>147981</v>
      </c>
      <c r="T101" s="149"/>
    </row>
    <row r="102" spans="1:20" ht="46.8" customHeight="1" x14ac:dyDescent="0.3">
      <c r="A102" s="158"/>
      <c r="B102" s="149"/>
      <c r="C102" s="109" t="s">
        <v>100</v>
      </c>
      <c r="D102" s="158" t="s">
        <v>70</v>
      </c>
      <c r="E102" s="149"/>
      <c r="F102" s="149"/>
      <c r="G102" s="149"/>
      <c r="H102" s="149"/>
      <c r="I102" s="149"/>
      <c r="J102" s="149"/>
      <c r="K102" s="159">
        <v>3527</v>
      </c>
      <c r="L102" s="149"/>
      <c r="M102" s="159">
        <v>2703</v>
      </c>
      <c r="N102" s="149"/>
      <c r="O102" s="149"/>
      <c r="P102" s="159">
        <v>76.64</v>
      </c>
      <c r="Q102" s="149"/>
      <c r="R102" s="149"/>
      <c r="S102" s="159">
        <v>6230</v>
      </c>
      <c r="T102" s="149"/>
    </row>
    <row r="103" spans="1:20" ht="27.6" x14ac:dyDescent="0.3">
      <c r="A103" s="168"/>
      <c r="B103" s="149"/>
      <c r="C103" s="110" t="s">
        <v>66</v>
      </c>
      <c r="D103" s="168" t="s">
        <v>81</v>
      </c>
      <c r="E103" s="149"/>
      <c r="F103" s="149"/>
      <c r="G103" s="149"/>
      <c r="H103" s="149"/>
      <c r="I103" s="149"/>
      <c r="J103" s="149"/>
      <c r="K103" s="169">
        <v>664</v>
      </c>
      <c r="L103" s="149"/>
      <c r="M103" s="169">
        <v>530</v>
      </c>
      <c r="N103" s="149"/>
      <c r="O103" s="149"/>
      <c r="P103" s="169">
        <v>79.819999999999993</v>
      </c>
      <c r="Q103" s="149"/>
      <c r="R103" s="149"/>
      <c r="S103" s="169">
        <v>1194</v>
      </c>
      <c r="T103" s="149"/>
    </row>
    <row r="104" spans="1:20" ht="27.6" x14ac:dyDescent="0.3">
      <c r="A104" s="166"/>
      <c r="B104" s="149"/>
      <c r="C104" s="111" t="s">
        <v>183</v>
      </c>
      <c r="D104" s="166" t="s">
        <v>184</v>
      </c>
      <c r="E104" s="149"/>
      <c r="F104" s="149"/>
      <c r="G104" s="149"/>
      <c r="H104" s="149"/>
      <c r="I104" s="149"/>
      <c r="J104" s="149"/>
      <c r="K104" s="167">
        <v>664</v>
      </c>
      <c r="L104" s="149"/>
      <c r="M104" s="167">
        <v>530</v>
      </c>
      <c r="N104" s="149"/>
      <c r="O104" s="149"/>
      <c r="P104" s="167">
        <v>79.819999999999993</v>
      </c>
      <c r="Q104" s="149"/>
      <c r="R104" s="149"/>
      <c r="S104" s="167">
        <v>1194</v>
      </c>
      <c r="T104" s="149"/>
    </row>
    <row r="105" spans="1:20" x14ac:dyDescent="0.3">
      <c r="A105" s="164"/>
      <c r="B105" s="149"/>
      <c r="C105" s="112" t="s">
        <v>185</v>
      </c>
      <c r="D105" s="164" t="s">
        <v>9</v>
      </c>
      <c r="E105" s="149"/>
      <c r="F105" s="149"/>
      <c r="G105" s="149"/>
      <c r="H105" s="149"/>
      <c r="I105" s="149"/>
      <c r="J105" s="149"/>
      <c r="K105" s="165">
        <v>664</v>
      </c>
      <c r="L105" s="149"/>
      <c r="M105" s="165">
        <v>530</v>
      </c>
      <c r="N105" s="149"/>
      <c r="O105" s="149"/>
      <c r="P105" s="165">
        <v>79.819999999999993</v>
      </c>
      <c r="Q105" s="149"/>
      <c r="R105" s="149"/>
      <c r="S105" s="165">
        <v>1194</v>
      </c>
      <c r="T105" s="149"/>
    </row>
    <row r="106" spans="1:20" x14ac:dyDescent="0.3">
      <c r="A106" s="164"/>
      <c r="B106" s="149"/>
      <c r="C106" s="112" t="s">
        <v>186</v>
      </c>
      <c r="D106" s="164" t="s">
        <v>19</v>
      </c>
      <c r="E106" s="149"/>
      <c r="F106" s="149"/>
      <c r="G106" s="149"/>
      <c r="H106" s="149"/>
      <c r="I106" s="149"/>
      <c r="J106" s="149"/>
      <c r="K106" s="165">
        <v>664</v>
      </c>
      <c r="L106" s="149"/>
      <c r="M106" s="165">
        <v>530</v>
      </c>
      <c r="N106" s="149"/>
      <c r="O106" s="149"/>
      <c r="P106" s="165">
        <v>79.819999999999993</v>
      </c>
      <c r="Q106" s="149"/>
      <c r="R106" s="149"/>
      <c r="S106" s="165">
        <v>1194</v>
      </c>
      <c r="T106" s="149"/>
    </row>
    <row r="107" spans="1:20" x14ac:dyDescent="0.3">
      <c r="A107" s="164"/>
      <c r="B107" s="149"/>
      <c r="C107" s="112" t="s">
        <v>207</v>
      </c>
      <c r="D107" s="164" t="s">
        <v>208</v>
      </c>
      <c r="E107" s="149"/>
      <c r="F107" s="149"/>
      <c r="G107" s="149"/>
      <c r="H107" s="149"/>
      <c r="I107" s="149"/>
      <c r="J107" s="149"/>
      <c r="K107" s="165">
        <v>664</v>
      </c>
      <c r="L107" s="149"/>
      <c r="M107" s="165">
        <v>0</v>
      </c>
      <c r="N107" s="149"/>
      <c r="O107" s="149"/>
      <c r="P107" s="165">
        <v>0</v>
      </c>
      <c r="Q107" s="149"/>
      <c r="R107" s="149"/>
      <c r="S107" s="165">
        <v>664</v>
      </c>
      <c r="T107" s="149"/>
    </row>
    <row r="108" spans="1:20" x14ac:dyDescent="0.3">
      <c r="A108" s="164"/>
      <c r="B108" s="149"/>
      <c r="C108" s="112" t="s">
        <v>209</v>
      </c>
      <c r="D108" s="164" t="s">
        <v>210</v>
      </c>
      <c r="E108" s="149"/>
      <c r="F108" s="149"/>
      <c r="G108" s="149"/>
      <c r="H108" s="149"/>
      <c r="I108" s="149"/>
      <c r="J108" s="149"/>
      <c r="K108" s="165">
        <v>664</v>
      </c>
      <c r="L108" s="149"/>
      <c r="M108" s="165">
        <v>0</v>
      </c>
      <c r="N108" s="149"/>
      <c r="O108" s="149"/>
      <c r="P108" s="165">
        <v>0</v>
      </c>
      <c r="Q108" s="149"/>
      <c r="R108" s="149"/>
      <c r="S108" s="165">
        <v>664</v>
      </c>
      <c r="T108" s="149"/>
    </row>
    <row r="109" spans="1:20" x14ac:dyDescent="0.3">
      <c r="A109" s="164"/>
      <c r="B109" s="149"/>
      <c r="C109" s="112" t="s">
        <v>221</v>
      </c>
      <c r="D109" s="164" t="s">
        <v>222</v>
      </c>
      <c r="E109" s="149"/>
      <c r="F109" s="149"/>
      <c r="G109" s="149"/>
      <c r="H109" s="149"/>
      <c r="I109" s="149"/>
      <c r="J109" s="149"/>
      <c r="K109" s="165">
        <v>664</v>
      </c>
      <c r="L109" s="149"/>
      <c r="M109" s="165">
        <v>0</v>
      </c>
      <c r="N109" s="149"/>
      <c r="O109" s="149"/>
      <c r="P109" s="165">
        <v>0</v>
      </c>
      <c r="Q109" s="149"/>
      <c r="R109" s="149"/>
      <c r="S109" s="165">
        <v>664</v>
      </c>
      <c r="T109" s="149"/>
    </row>
    <row r="110" spans="1:20" x14ac:dyDescent="0.3">
      <c r="A110" s="164"/>
      <c r="B110" s="149"/>
      <c r="C110" s="112" t="s">
        <v>248</v>
      </c>
      <c r="D110" s="164" t="s">
        <v>249</v>
      </c>
      <c r="E110" s="149"/>
      <c r="F110" s="149"/>
      <c r="G110" s="149"/>
      <c r="H110" s="149"/>
      <c r="I110" s="149"/>
      <c r="J110" s="149"/>
      <c r="K110" s="165">
        <v>0</v>
      </c>
      <c r="L110" s="149"/>
      <c r="M110" s="165">
        <v>530</v>
      </c>
      <c r="N110" s="149"/>
      <c r="O110" s="149"/>
      <c r="P110" s="165">
        <v>100</v>
      </c>
      <c r="Q110" s="149"/>
      <c r="R110" s="149"/>
      <c r="S110" s="165">
        <v>530</v>
      </c>
      <c r="T110" s="149"/>
    </row>
    <row r="111" spans="1:20" x14ac:dyDescent="0.3">
      <c r="A111" s="164"/>
      <c r="B111" s="149"/>
      <c r="C111" s="112" t="s">
        <v>286</v>
      </c>
      <c r="D111" s="164" t="s">
        <v>287</v>
      </c>
      <c r="E111" s="149"/>
      <c r="F111" s="149"/>
      <c r="G111" s="149"/>
      <c r="H111" s="149"/>
      <c r="I111" s="149"/>
      <c r="J111" s="149"/>
      <c r="K111" s="165">
        <v>0</v>
      </c>
      <c r="L111" s="149"/>
      <c r="M111" s="165">
        <v>530</v>
      </c>
      <c r="N111" s="149"/>
      <c r="O111" s="149"/>
      <c r="P111" s="165">
        <v>100</v>
      </c>
      <c r="Q111" s="149"/>
      <c r="R111" s="149"/>
      <c r="S111" s="165">
        <v>530</v>
      </c>
      <c r="T111" s="149"/>
    </row>
    <row r="112" spans="1:20" x14ac:dyDescent="0.3">
      <c r="A112" s="164"/>
      <c r="B112" s="149"/>
      <c r="C112" s="112" t="s">
        <v>333</v>
      </c>
      <c r="D112" s="164" t="s">
        <v>334</v>
      </c>
      <c r="E112" s="149"/>
      <c r="F112" s="149"/>
      <c r="G112" s="149"/>
      <c r="H112" s="149"/>
      <c r="I112" s="149"/>
      <c r="J112" s="149"/>
      <c r="K112" s="165">
        <v>0</v>
      </c>
      <c r="L112" s="149"/>
      <c r="M112" s="165">
        <v>530</v>
      </c>
      <c r="N112" s="149"/>
      <c r="O112" s="149"/>
      <c r="P112" s="165">
        <v>100</v>
      </c>
      <c r="Q112" s="149"/>
      <c r="R112" s="149"/>
      <c r="S112" s="165">
        <v>530</v>
      </c>
      <c r="T112" s="149"/>
    </row>
    <row r="113" spans="1:20" ht="27.6" x14ac:dyDescent="0.3">
      <c r="A113" s="168"/>
      <c r="B113" s="149"/>
      <c r="C113" s="110" t="s">
        <v>72</v>
      </c>
      <c r="D113" s="168" t="s">
        <v>73</v>
      </c>
      <c r="E113" s="149"/>
      <c r="F113" s="149"/>
      <c r="G113" s="149"/>
      <c r="H113" s="149"/>
      <c r="I113" s="149"/>
      <c r="J113" s="149"/>
      <c r="K113" s="169">
        <v>600</v>
      </c>
      <c r="L113" s="149"/>
      <c r="M113" s="169">
        <v>0</v>
      </c>
      <c r="N113" s="149"/>
      <c r="O113" s="149"/>
      <c r="P113" s="169">
        <v>0</v>
      </c>
      <c r="Q113" s="149"/>
      <c r="R113" s="149"/>
      <c r="S113" s="169">
        <v>600</v>
      </c>
      <c r="T113" s="149"/>
    </row>
    <row r="114" spans="1:20" ht="27.6" x14ac:dyDescent="0.3">
      <c r="A114" s="166"/>
      <c r="B114" s="149"/>
      <c r="C114" s="111" t="s">
        <v>183</v>
      </c>
      <c r="D114" s="166" t="s">
        <v>184</v>
      </c>
      <c r="E114" s="149"/>
      <c r="F114" s="149"/>
      <c r="G114" s="149"/>
      <c r="H114" s="149"/>
      <c r="I114" s="149"/>
      <c r="J114" s="149"/>
      <c r="K114" s="167">
        <v>600</v>
      </c>
      <c r="L114" s="149"/>
      <c r="M114" s="167">
        <v>0</v>
      </c>
      <c r="N114" s="149"/>
      <c r="O114" s="149"/>
      <c r="P114" s="167">
        <v>0</v>
      </c>
      <c r="Q114" s="149"/>
      <c r="R114" s="149"/>
      <c r="S114" s="167">
        <v>600</v>
      </c>
      <c r="T114" s="149"/>
    </row>
    <row r="115" spans="1:20" x14ac:dyDescent="0.3">
      <c r="A115" s="164"/>
      <c r="B115" s="149"/>
      <c r="C115" s="112" t="s">
        <v>185</v>
      </c>
      <c r="D115" s="164" t="s">
        <v>9</v>
      </c>
      <c r="E115" s="149"/>
      <c r="F115" s="149"/>
      <c r="G115" s="149"/>
      <c r="H115" s="149"/>
      <c r="I115" s="149"/>
      <c r="J115" s="149"/>
      <c r="K115" s="165">
        <v>600</v>
      </c>
      <c r="L115" s="149"/>
      <c r="M115" s="165">
        <v>0</v>
      </c>
      <c r="N115" s="149"/>
      <c r="O115" s="149"/>
      <c r="P115" s="165">
        <v>0</v>
      </c>
      <c r="Q115" s="149"/>
      <c r="R115" s="149"/>
      <c r="S115" s="165">
        <v>600</v>
      </c>
      <c r="T115" s="149"/>
    </row>
    <row r="116" spans="1:20" x14ac:dyDescent="0.3">
      <c r="A116" s="164"/>
      <c r="B116" s="149"/>
      <c r="C116" s="112" t="s">
        <v>186</v>
      </c>
      <c r="D116" s="164" t="s">
        <v>19</v>
      </c>
      <c r="E116" s="149"/>
      <c r="F116" s="149"/>
      <c r="G116" s="149"/>
      <c r="H116" s="149"/>
      <c r="I116" s="149"/>
      <c r="J116" s="149"/>
      <c r="K116" s="165">
        <v>600</v>
      </c>
      <c r="L116" s="149"/>
      <c r="M116" s="165">
        <v>0</v>
      </c>
      <c r="N116" s="149"/>
      <c r="O116" s="149"/>
      <c r="P116" s="165">
        <v>0</v>
      </c>
      <c r="Q116" s="149"/>
      <c r="R116" s="149"/>
      <c r="S116" s="165">
        <v>600</v>
      </c>
      <c r="T116" s="149"/>
    </row>
    <row r="117" spans="1:20" x14ac:dyDescent="0.3">
      <c r="A117" s="164"/>
      <c r="B117" s="149"/>
      <c r="C117" s="112" t="s">
        <v>207</v>
      </c>
      <c r="D117" s="164" t="s">
        <v>208</v>
      </c>
      <c r="E117" s="149"/>
      <c r="F117" s="149"/>
      <c r="G117" s="149"/>
      <c r="H117" s="149"/>
      <c r="I117" s="149"/>
      <c r="J117" s="149"/>
      <c r="K117" s="165">
        <v>600</v>
      </c>
      <c r="L117" s="149"/>
      <c r="M117" s="165">
        <v>0</v>
      </c>
      <c r="N117" s="149"/>
      <c r="O117" s="149"/>
      <c r="P117" s="165">
        <v>0</v>
      </c>
      <c r="Q117" s="149"/>
      <c r="R117" s="149"/>
      <c r="S117" s="165">
        <v>600</v>
      </c>
      <c r="T117" s="149"/>
    </row>
    <row r="118" spans="1:20" x14ac:dyDescent="0.3">
      <c r="A118" s="164"/>
      <c r="B118" s="149"/>
      <c r="C118" s="112" t="s">
        <v>209</v>
      </c>
      <c r="D118" s="164" t="s">
        <v>210</v>
      </c>
      <c r="E118" s="149"/>
      <c r="F118" s="149"/>
      <c r="G118" s="149"/>
      <c r="H118" s="149"/>
      <c r="I118" s="149"/>
      <c r="J118" s="149"/>
      <c r="K118" s="165">
        <v>600</v>
      </c>
      <c r="L118" s="149"/>
      <c r="M118" s="165">
        <v>0</v>
      </c>
      <c r="N118" s="149"/>
      <c r="O118" s="149"/>
      <c r="P118" s="165">
        <v>0</v>
      </c>
      <c r="Q118" s="149"/>
      <c r="R118" s="149"/>
      <c r="S118" s="165">
        <v>600</v>
      </c>
      <c r="T118" s="149"/>
    </row>
    <row r="119" spans="1:20" x14ac:dyDescent="0.3">
      <c r="A119" s="164"/>
      <c r="B119" s="149"/>
      <c r="C119" s="112" t="s">
        <v>221</v>
      </c>
      <c r="D119" s="164" t="s">
        <v>222</v>
      </c>
      <c r="E119" s="149"/>
      <c r="F119" s="149"/>
      <c r="G119" s="149"/>
      <c r="H119" s="149"/>
      <c r="I119" s="149"/>
      <c r="J119" s="149"/>
      <c r="K119" s="165">
        <v>600</v>
      </c>
      <c r="L119" s="149"/>
      <c r="M119" s="165">
        <v>0</v>
      </c>
      <c r="N119" s="149"/>
      <c r="O119" s="149"/>
      <c r="P119" s="165">
        <v>0</v>
      </c>
      <c r="Q119" s="149"/>
      <c r="R119" s="149"/>
      <c r="S119" s="165">
        <v>600</v>
      </c>
      <c r="T119" s="149"/>
    </row>
    <row r="120" spans="1:20" x14ac:dyDescent="0.3">
      <c r="A120" s="164"/>
      <c r="B120" s="149"/>
      <c r="C120" s="112" t="s">
        <v>303</v>
      </c>
      <c r="D120" s="164" t="s">
        <v>63</v>
      </c>
      <c r="E120" s="149"/>
      <c r="F120" s="149"/>
      <c r="G120" s="149"/>
      <c r="H120" s="149"/>
      <c r="I120" s="149"/>
      <c r="J120" s="149"/>
      <c r="K120" s="165">
        <v>0</v>
      </c>
      <c r="L120" s="149"/>
      <c r="M120" s="165">
        <v>0</v>
      </c>
      <c r="N120" s="149"/>
      <c r="O120" s="149"/>
      <c r="P120" s="165">
        <v>0</v>
      </c>
      <c r="Q120" s="149"/>
      <c r="R120" s="149"/>
      <c r="S120" s="165">
        <v>0</v>
      </c>
      <c r="T120" s="149"/>
    </row>
    <row r="121" spans="1:20" x14ac:dyDescent="0.3">
      <c r="A121" s="164"/>
      <c r="B121" s="149"/>
      <c r="C121" s="112" t="s">
        <v>304</v>
      </c>
      <c r="D121" s="164" t="s">
        <v>305</v>
      </c>
      <c r="E121" s="149"/>
      <c r="F121" s="149"/>
      <c r="G121" s="149"/>
      <c r="H121" s="149"/>
      <c r="I121" s="149"/>
      <c r="J121" s="149"/>
      <c r="K121" s="165">
        <v>0</v>
      </c>
      <c r="L121" s="149"/>
      <c r="M121" s="165">
        <v>0</v>
      </c>
      <c r="N121" s="149"/>
      <c r="O121" s="149"/>
      <c r="P121" s="165">
        <v>0</v>
      </c>
      <c r="Q121" s="149"/>
      <c r="R121" s="149"/>
      <c r="S121" s="165">
        <v>0</v>
      </c>
      <c r="T121" s="149"/>
    </row>
    <row r="122" spans="1:20" x14ac:dyDescent="0.3">
      <c r="A122" s="164"/>
      <c r="B122" s="149"/>
      <c r="C122" s="112" t="s">
        <v>335</v>
      </c>
      <c r="D122" s="164" t="s">
        <v>336</v>
      </c>
      <c r="E122" s="149"/>
      <c r="F122" s="149"/>
      <c r="G122" s="149"/>
      <c r="H122" s="149"/>
      <c r="I122" s="149"/>
      <c r="J122" s="149"/>
      <c r="K122" s="165">
        <v>0</v>
      </c>
      <c r="L122" s="149"/>
      <c r="M122" s="165">
        <v>0</v>
      </c>
      <c r="N122" s="149"/>
      <c r="O122" s="149"/>
      <c r="P122" s="165">
        <v>0</v>
      </c>
      <c r="Q122" s="149"/>
      <c r="R122" s="149"/>
      <c r="S122" s="165">
        <v>0</v>
      </c>
      <c r="T122" s="149"/>
    </row>
    <row r="123" spans="1:20" x14ac:dyDescent="0.3">
      <c r="A123" s="164"/>
      <c r="B123" s="149"/>
      <c r="C123" s="112" t="s">
        <v>337</v>
      </c>
      <c r="D123" s="164" t="s">
        <v>338</v>
      </c>
      <c r="E123" s="149"/>
      <c r="F123" s="149"/>
      <c r="G123" s="149"/>
      <c r="H123" s="149"/>
      <c r="I123" s="149"/>
      <c r="J123" s="149"/>
      <c r="K123" s="165">
        <v>0</v>
      </c>
      <c r="L123" s="149"/>
      <c r="M123" s="165">
        <v>0</v>
      </c>
      <c r="N123" s="149"/>
      <c r="O123" s="149"/>
      <c r="P123" s="165">
        <v>0</v>
      </c>
      <c r="Q123" s="149"/>
      <c r="R123" s="149"/>
      <c r="S123" s="165">
        <v>0</v>
      </c>
      <c r="T123" s="149"/>
    </row>
    <row r="124" spans="1:20" x14ac:dyDescent="0.3">
      <c r="A124" s="164"/>
      <c r="B124" s="149"/>
      <c r="C124" s="112" t="s">
        <v>339</v>
      </c>
      <c r="D124" s="164" t="s">
        <v>340</v>
      </c>
      <c r="E124" s="149"/>
      <c r="F124" s="149"/>
      <c r="G124" s="149"/>
      <c r="H124" s="149"/>
      <c r="I124" s="149"/>
      <c r="J124" s="149"/>
      <c r="K124" s="165">
        <v>0</v>
      </c>
      <c r="L124" s="149"/>
      <c r="M124" s="165">
        <v>0</v>
      </c>
      <c r="N124" s="149"/>
      <c r="O124" s="149"/>
      <c r="P124" s="165">
        <v>0</v>
      </c>
      <c r="Q124" s="149"/>
      <c r="R124" s="149"/>
      <c r="S124" s="165">
        <v>0</v>
      </c>
      <c r="T124" s="149"/>
    </row>
    <row r="125" spans="1:20" ht="27.6" x14ac:dyDescent="0.3">
      <c r="A125" s="168"/>
      <c r="B125" s="149"/>
      <c r="C125" s="110" t="s">
        <v>68</v>
      </c>
      <c r="D125" s="168" t="s">
        <v>74</v>
      </c>
      <c r="E125" s="149"/>
      <c r="F125" s="149"/>
      <c r="G125" s="149"/>
      <c r="H125" s="149"/>
      <c r="I125" s="149"/>
      <c r="J125" s="149"/>
      <c r="K125" s="169">
        <v>1480</v>
      </c>
      <c r="L125" s="149"/>
      <c r="M125" s="169">
        <v>1051</v>
      </c>
      <c r="N125" s="149"/>
      <c r="O125" s="149"/>
      <c r="P125" s="169">
        <v>71.010000000000005</v>
      </c>
      <c r="Q125" s="149"/>
      <c r="R125" s="149"/>
      <c r="S125" s="169">
        <v>2531</v>
      </c>
      <c r="T125" s="149"/>
    </row>
    <row r="126" spans="1:20" ht="27.6" x14ac:dyDescent="0.3">
      <c r="A126" s="166"/>
      <c r="B126" s="149"/>
      <c r="C126" s="111" t="s">
        <v>183</v>
      </c>
      <c r="D126" s="166" t="s">
        <v>184</v>
      </c>
      <c r="E126" s="149"/>
      <c r="F126" s="149"/>
      <c r="G126" s="149"/>
      <c r="H126" s="149"/>
      <c r="I126" s="149"/>
      <c r="J126" s="149"/>
      <c r="K126" s="167">
        <v>1480</v>
      </c>
      <c r="L126" s="149"/>
      <c r="M126" s="167">
        <v>1051</v>
      </c>
      <c r="N126" s="149"/>
      <c r="O126" s="149"/>
      <c r="P126" s="167">
        <v>71.010000000000005</v>
      </c>
      <c r="Q126" s="149"/>
      <c r="R126" s="149"/>
      <c r="S126" s="167">
        <v>2531</v>
      </c>
      <c r="T126" s="149"/>
    </row>
    <row r="127" spans="1:20" x14ac:dyDescent="0.3">
      <c r="A127" s="164"/>
      <c r="B127" s="149"/>
      <c r="C127" s="112" t="s">
        <v>185</v>
      </c>
      <c r="D127" s="164" t="s">
        <v>9</v>
      </c>
      <c r="E127" s="149"/>
      <c r="F127" s="149"/>
      <c r="G127" s="149"/>
      <c r="H127" s="149"/>
      <c r="I127" s="149"/>
      <c r="J127" s="149"/>
      <c r="K127" s="165">
        <v>1480</v>
      </c>
      <c r="L127" s="149"/>
      <c r="M127" s="165">
        <v>1051</v>
      </c>
      <c r="N127" s="149"/>
      <c r="O127" s="149"/>
      <c r="P127" s="165">
        <v>71.010000000000005</v>
      </c>
      <c r="Q127" s="149"/>
      <c r="R127" s="149"/>
      <c r="S127" s="165">
        <v>2531</v>
      </c>
      <c r="T127" s="149"/>
    </row>
    <row r="128" spans="1:20" x14ac:dyDescent="0.3">
      <c r="A128" s="164"/>
      <c r="B128" s="149"/>
      <c r="C128" s="112" t="s">
        <v>186</v>
      </c>
      <c r="D128" s="164" t="s">
        <v>19</v>
      </c>
      <c r="E128" s="149"/>
      <c r="F128" s="149"/>
      <c r="G128" s="149"/>
      <c r="H128" s="149"/>
      <c r="I128" s="149"/>
      <c r="J128" s="149"/>
      <c r="K128" s="165">
        <v>1480</v>
      </c>
      <c r="L128" s="149"/>
      <c r="M128" s="165">
        <v>1051</v>
      </c>
      <c r="N128" s="149"/>
      <c r="O128" s="149"/>
      <c r="P128" s="165">
        <v>71.010000000000005</v>
      </c>
      <c r="Q128" s="149"/>
      <c r="R128" s="149"/>
      <c r="S128" s="165">
        <v>2531</v>
      </c>
      <c r="T128" s="149"/>
    </row>
    <row r="129" spans="1:20" x14ac:dyDescent="0.3">
      <c r="A129" s="164"/>
      <c r="B129" s="149"/>
      <c r="C129" s="112" t="s">
        <v>207</v>
      </c>
      <c r="D129" s="164" t="s">
        <v>208</v>
      </c>
      <c r="E129" s="149"/>
      <c r="F129" s="149"/>
      <c r="G129" s="149"/>
      <c r="H129" s="149"/>
      <c r="I129" s="149"/>
      <c r="J129" s="149"/>
      <c r="K129" s="165">
        <v>1200</v>
      </c>
      <c r="L129" s="149"/>
      <c r="M129" s="165">
        <v>331</v>
      </c>
      <c r="N129" s="149"/>
      <c r="O129" s="149"/>
      <c r="P129" s="165">
        <v>27.58</v>
      </c>
      <c r="Q129" s="149"/>
      <c r="R129" s="149"/>
      <c r="S129" s="165">
        <v>1531</v>
      </c>
      <c r="T129" s="149"/>
    </row>
    <row r="130" spans="1:20" x14ac:dyDescent="0.3">
      <c r="A130" s="164"/>
      <c r="B130" s="149"/>
      <c r="C130" s="112" t="s">
        <v>209</v>
      </c>
      <c r="D130" s="164" t="s">
        <v>210</v>
      </c>
      <c r="E130" s="149"/>
      <c r="F130" s="149"/>
      <c r="G130" s="149"/>
      <c r="H130" s="149"/>
      <c r="I130" s="149"/>
      <c r="J130" s="149"/>
      <c r="K130" s="165">
        <v>700</v>
      </c>
      <c r="L130" s="149"/>
      <c r="M130" s="165">
        <v>331</v>
      </c>
      <c r="N130" s="149"/>
      <c r="O130" s="149"/>
      <c r="P130" s="165">
        <v>47.29</v>
      </c>
      <c r="Q130" s="149"/>
      <c r="R130" s="149"/>
      <c r="S130" s="165">
        <v>1031</v>
      </c>
      <c r="T130" s="149"/>
    </row>
    <row r="131" spans="1:20" x14ac:dyDescent="0.3">
      <c r="A131" s="164"/>
      <c r="B131" s="149"/>
      <c r="C131" s="112" t="s">
        <v>211</v>
      </c>
      <c r="D131" s="164" t="s">
        <v>212</v>
      </c>
      <c r="E131" s="149"/>
      <c r="F131" s="149"/>
      <c r="G131" s="149"/>
      <c r="H131" s="149"/>
      <c r="I131" s="149"/>
      <c r="J131" s="149"/>
      <c r="K131" s="165">
        <v>200</v>
      </c>
      <c r="L131" s="149"/>
      <c r="M131" s="165">
        <v>0</v>
      </c>
      <c r="N131" s="149"/>
      <c r="O131" s="149"/>
      <c r="P131" s="165">
        <v>0</v>
      </c>
      <c r="Q131" s="149"/>
      <c r="R131" s="149"/>
      <c r="S131" s="165">
        <v>200</v>
      </c>
      <c r="T131" s="149"/>
    </row>
    <row r="132" spans="1:20" x14ac:dyDescent="0.3">
      <c r="A132" s="164"/>
      <c r="B132" s="149"/>
      <c r="C132" s="112" t="s">
        <v>221</v>
      </c>
      <c r="D132" s="164" t="s">
        <v>222</v>
      </c>
      <c r="E132" s="149"/>
      <c r="F132" s="149"/>
      <c r="G132" s="149"/>
      <c r="H132" s="149"/>
      <c r="I132" s="149"/>
      <c r="J132" s="149"/>
      <c r="K132" s="165">
        <v>500</v>
      </c>
      <c r="L132" s="149"/>
      <c r="M132" s="165">
        <v>331</v>
      </c>
      <c r="N132" s="149"/>
      <c r="O132" s="149"/>
      <c r="P132" s="165">
        <v>66.2</v>
      </c>
      <c r="Q132" s="149"/>
      <c r="R132" s="149"/>
      <c r="S132" s="165">
        <v>831</v>
      </c>
      <c r="T132" s="149"/>
    </row>
    <row r="133" spans="1:20" x14ac:dyDescent="0.3">
      <c r="A133" s="164"/>
      <c r="B133" s="149"/>
      <c r="C133" s="112" t="s">
        <v>241</v>
      </c>
      <c r="D133" s="164" t="s">
        <v>242</v>
      </c>
      <c r="E133" s="149"/>
      <c r="F133" s="149"/>
      <c r="G133" s="149"/>
      <c r="H133" s="149"/>
      <c r="I133" s="149"/>
      <c r="J133" s="149"/>
      <c r="K133" s="165">
        <v>500</v>
      </c>
      <c r="L133" s="149"/>
      <c r="M133" s="165">
        <v>0</v>
      </c>
      <c r="N133" s="149"/>
      <c r="O133" s="149"/>
      <c r="P133" s="165">
        <v>0</v>
      </c>
      <c r="Q133" s="149"/>
      <c r="R133" s="149"/>
      <c r="S133" s="165">
        <v>500</v>
      </c>
      <c r="T133" s="149"/>
    </row>
    <row r="134" spans="1:20" x14ac:dyDescent="0.3">
      <c r="A134" s="164"/>
      <c r="B134" s="149"/>
      <c r="C134" s="112" t="s">
        <v>243</v>
      </c>
      <c r="D134" s="164" t="s">
        <v>244</v>
      </c>
      <c r="E134" s="149"/>
      <c r="F134" s="149"/>
      <c r="G134" s="149"/>
      <c r="H134" s="149"/>
      <c r="I134" s="149"/>
      <c r="J134" s="149"/>
      <c r="K134" s="165">
        <v>500</v>
      </c>
      <c r="L134" s="149"/>
      <c r="M134" s="165">
        <v>0</v>
      </c>
      <c r="N134" s="149"/>
      <c r="O134" s="149"/>
      <c r="P134" s="165">
        <v>0</v>
      </c>
      <c r="Q134" s="149"/>
      <c r="R134" s="149"/>
      <c r="S134" s="165">
        <v>500</v>
      </c>
      <c r="T134" s="149"/>
    </row>
    <row r="135" spans="1:20" x14ac:dyDescent="0.3">
      <c r="A135" s="164"/>
      <c r="B135" s="149"/>
      <c r="C135" s="112" t="s">
        <v>248</v>
      </c>
      <c r="D135" s="164" t="s">
        <v>249</v>
      </c>
      <c r="E135" s="149"/>
      <c r="F135" s="149"/>
      <c r="G135" s="149"/>
      <c r="H135" s="149"/>
      <c r="I135" s="149"/>
      <c r="J135" s="149"/>
      <c r="K135" s="165">
        <v>280</v>
      </c>
      <c r="L135" s="149"/>
      <c r="M135" s="165">
        <v>720</v>
      </c>
      <c r="N135" s="149"/>
      <c r="O135" s="149"/>
      <c r="P135" s="165">
        <v>257.14</v>
      </c>
      <c r="Q135" s="149"/>
      <c r="R135" s="149"/>
      <c r="S135" s="165">
        <v>1000</v>
      </c>
      <c r="T135" s="149"/>
    </row>
    <row r="136" spans="1:20" x14ac:dyDescent="0.3">
      <c r="A136" s="164"/>
      <c r="B136" s="149"/>
      <c r="C136" s="112" t="s">
        <v>250</v>
      </c>
      <c r="D136" s="164" t="s">
        <v>251</v>
      </c>
      <c r="E136" s="149"/>
      <c r="F136" s="149"/>
      <c r="G136" s="149"/>
      <c r="H136" s="149"/>
      <c r="I136" s="149"/>
      <c r="J136" s="149"/>
      <c r="K136" s="165">
        <v>280</v>
      </c>
      <c r="L136" s="149"/>
      <c r="M136" s="165">
        <v>720</v>
      </c>
      <c r="N136" s="149"/>
      <c r="O136" s="149"/>
      <c r="P136" s="165">
        <v>257.14</v>
      </c>
      <c r="Q136" s="149"/>
      <c r="R136" s="149"/>
      <c r="S136" s="165">
        <v>1000</v>
      </c>
      <c r="T136" s="149"/>
    </row>
    <row r="137" spans="1:20" x14ac:dyDescent="0.3">
      <c r="A137" s="164"/>
      <c r="B137" s="149"/>
      <c r="C137" s="112" t="s">
        <v>258</v>
      </c>
      <c r="D137" s="164" t="s">
        <v>259</v>
      </c>
      <c r="E137" s="149"/>
      <c r="F137" s="149"/>
      <c r="G137" s="149"/>
      <c r="H137" s="149"/>
      <c r="I137" s="149"/>
      <c r="J137" s="149"/>
      <c r="K137" s="165">
        <v>280</v>
      </c>
      <c r="L137" s="149"/>
      <c r="M137" s="165">
        <v>720</v>
      </c>
      <c r="N137" s="149"/>
      <c r="O137" s="149"/>
      <c r="P137" s="165">
        <v>257.14</v>
      </c>
      <c r="Q137" s="149"/>
      <c r="R137" s="149"/>
      <c r="S137" s="165">
        <v>1000</v>
      </c>
      <c r="T137" s="149"/>
    </row>
    <row r="138" spans="1:20" ht="27.6" x14ac:dyDescent="0.3">
      <c r="A138" s="168"/>
      <c r="B138" s="149"/>
      <c r="C138" s="110" t="s">
        <v>75</v>
      </c>
      <c r="D138" s="168" t="s">
        <v>76</v>
      </c>
      <c r="E138" s="149"/>
      <c r="F138" s="149"/>
      <c r="G138" s="149"/>
      <c r="H138" s="149"/>
      <c r="I138" s="149"/>
      <c r="J138" s="149"/>
      <c r="K138" s="169">
        <v>0</v>
      </c>
      <c r="L138" s="149"/>
      <c r="M138" s="169">
        <v>759</v>
      </c>
      <c r="N138" s="149"/>
      <c r="O138" s="149"/>
      <c r="P138" s="169">
        <v>100</v>
      </c>
      <c r="Q138" s="149"/>
      <c r="R138" s="149"/>
      <c r="S138" s="169">
        <v>759</v>
      </c>
      <c r="T138" s="149"/>
    </row>
    <row r="139" spans="1:20" ht="27.6" x14ac:dyDescent="0.3">
      <c r="A139" s="166"/>
      <c r="B139" s="149"/>
      <c r="C139" s="111" t="s">
        <v>183</v>
      </c>
      <c r="D139" s="166" t="s">
        <v>184</v>
      </c>
      <c r="E139" s="149"/>
      <c r="F139" s="149"/>
      <c r="G139" s="149"/>
      <c r="H139" s="149"/>
      <c r="I139" s="149"/>
      <c r="J139" s="149"/>
      <c r="K139" s="167">
        <v>0</v>
      </c>
      <c r="L139" s="149"/>
      <c r="M139" s="167">
        <v>759</v>
      </c>
      <c r="N139" s="149"/>
      <c r="O139" s="149"/>
      <c r="P139" s="167">
        <v>100</v>
      </c>
      <c r="Q139" s="149"/>
      <c r="R139" s="149"/>
      <c r="S139" s="167">
        <v>759</v>
      </c>
      <c r="T139" s="149"/>
    </row>
    <row r="140" spans="1:20" x14ac:dyDescent="0.3">
      <c r="A140" s="164"/>
      <c r="B140" s="149"/>
      <c r="C140" s="112" t="s">
        <v>185</v>
      </c>
      <c r="D140" s="164" t="s">
        <v>9</v>
      </c>
      <c r="E140" s="149"/>
      <c r="F140" s="149"/>
      <c r="G140" s="149"/>
      <c r="H140" s="149"/>
      <c r="I140" s="149"/>
      <c r="J140" s="149"/>
      <c r="K140" s="165">
        <v>0</v>
      </c>
      <c r="L140" s="149"/>
      <c r="M140" s="165">
        <v>759</v>
      </c>
      <c r="N140" s="149"/>
      <c r="O140" s="149"/>
      <c r="P140" s="165">
        <v>100</v>
      </c>
      <c r="Q140" s="149"/>
      <c r="R140" s="149"/>
      <c r="S140" s="165">
        <v>759</v>
      </c>
      <c r="T140" s="149"/>
    </row>
    <row r="141" spans="1:20" x14ac:dyDescent="0.3">
      <c r="A141" s="164"/>
      <c r="B141" s="149"/>
      <c r="C141" s="112" t="s">
        <v>341</v>
      </c>
      <c r="D141" s="164" t="s">
        <v>161</v>
      </c>
      <c r="E141" s="149"/>
      <c r="F141" s="149"/>
      <c r="G141" s="149"/>
      <c r="H141" s="149"/>
      <c r="I141" s="149"/>
      <c r="J141" s="149"/>
      <c r="K141" s="165">
        <v>0</v>
      </c>
      <c r="L141" s="149"/>
      <c r="M141" s="165">
        <v>759</v>
      </c>
      <c r="N141" s="149"/>
      <c r="O141" s="149"/>
      <c r="P141" s="165">
        <v>100</v>
      </c>
      <c r="Q141" s="149"/>
      <c r="R141" s="149"/>
      <c r="S141" s="165">
        <v>759</v>
      </c>
      <c r="T141" s="149"/>
    </row>
    <row r="142" spans="1:20" x14ac:dyDescent="0.3">
      <c r="A142" s="164"/>
      <c r="B142" s="149"/>
      <c r="C142" s="112" t="s">
        <v>342</v>
      </c>
      <c r="D142" s="164" t="s">
        <v>343</v>
      </c>
      <c r="E142" s="149"/>
      <c r="F142" s="149"/>
      <c r="G142" s="149"/>
      <c r="H142" s="149"/>
      <c r="I142" s="149"/>
      <c r="J142" s="149"/>
      <c r="K142" s="165">
        <v>0</v>
      </c>
      <c r="L142" s="149"/>
      <c r="M142" s="165">
        <v>759</v>
      </c>
      <c r="N142" s="149"/>
      <c r="O142" s="149"/>
      <c r="P142" s="165">
        <v>100</v>
      </c>
      <c r="Q142" s="149"/>
      <c r="R142" s="149"/>
      <c r="S142" s="165">
        <v>759</v>
      </c>
      <c r="T142" s="149"/>
    </row>
    <row r="143" spans="1:20" x14ac:dyDescent="0.3">
      <c r="A143" s="164"/>
      <c r="B143" s="149"/>
      <c r="C143" s="112" t="s">
        <v>344</v>
      </c>
      <c r="D143" s="164" t="s">
        <v>345</v>
      </c>
      <c r="E143" s="149"/>
      <c r="F143" s="149"/>
      <c r="G143" s="149"/>
      <c r="H143" s="149"/>
      <c r="I143" s="149"/>
      <c r="J143" s="149"/>
      <c r="K143" s="165">
        <v>0</v>
      </c>
      <c r="L143" s="149"/>
      <c r="M143" s="165">
        <v>759</v>
      </c>
      <c r="N143" s="149"/>
      <c r="O143" s="149"/>
      <c r="P143" s="165">
        <v>100</v>
      </c>
      <c r="Q143" s="149"/>
      <c r="R143" s="149"/>
      <c r="S143" s="165">
        <v>759</v>
      </c>
      <c r="T143" s="149"/>
    </row>
    <row r="144" spans="1:20" x14ac:dyDescent="0.3">
      <c r="A144" s="164"/>
      <c r="B144" s="149"/>
      <c r="C144" s="112" t="s">
        <v>346</v>
      </c>
      <c r="D144" s="164" t="s">
        <v>347</v>
      </c>
      <c r="E144" s="149"/>
      <c r="F144" s="149"/>
      <c r="G144" s="149"/>
      <c r="H144" s="149"/>
      <c r="I144" s="149"/>
      <c r="J144" s="149"/>
      <c r="K144" s="165">
        <v>0</v>
      </c>
      <c r="L144" s="149"/>
      <c r="M144" s="165">
        <v>759</v>
      </c>
      <c r="N144" s="149"/>
      <c r="O144" s="149"/>
      <c r="P144" s="165">
        <v>100</v>
      </c>
      <c r="Q144" s="149"/>
      <c r="R144" s="149"/>
      <c r="S144" s="165">
        <v>759</v>
      </c>
      <c r="T144" s="149"/>
    </row>
    <row r="145" spans="1:20" ht="27.6" x14ac:dyDescent="0.3">
      <c r="A145" s="168"/>
      <c r="B145" s="149"/>
      <c r="C145" s="110" t="s">
        <v>77</v>
      </c>
      <c r="D145" s="168" t="s">
        <v>78</v>
      </c>
      <c r="E145" s="149"/>
      <c r="F145" s="149"/>
      <c r="G145" s="149"/>
      <c r="H145" s="149"/>
      <c r="I145" s="149"/>
      <c r="J145" s="149"/>
      <c r="K145" s="169">
        <v>93</v>
      </c>
      <c r="L145" s="149"/>
      <c r="M145" s="169">
        <v>361</v>
      </c>
      <c r="N145" s="149"/>
      <c r="O145" s="149"/>
      <c r="P145" s="169">
        <v>388.17</v>
      </c>
      <c r="Q145" s="149"/>
      <c r="R145" s="149"/>
      <c r="S145" s="169">
        <v>454</v>
      </c>
      <c r="T145" s="149"/>
    </row>
    <row r="146" spans="1:20" ht="27.6" x14ac:dyDescent="0.3">
      <c r="A146" s="166"/>
      <c r="B146" s="149"/>
      <c r="C146" s="111" t="s">
        <v>183</v>
      </c>
      <c r="D146" s="166" t="s">
        <v>184</v>
      </c>
      <c r="E146" s="149"/>
      <c r="F146" s="149"/>
      <c r="G146" s="149"/>
      <c r="H146" s="149"/>
      <c r="I146" s="149"/>
      <c r="J146" s="149"/>
      <c r="K146" s="167">
        <v>93</v>
      </c>
      <c r="L146" s="149"/>
      <c r="M146" s="167">
        <v>361</v>
      </c>
      <c r="N146" s="149"/>
      <c r="O146" s="149"/>
      <c r="P146" s="167">
        <v>388.17</v>
      </c>
      <c r="Q146" s="149"/>
      <c r="R146" s="149"/>
      <c r="S146" s="167">
        <v>454</v>
      </c>
      <c r="T146" s="149"/>
    </row>
    <row r="147" spans="1:20" x14ac:dyDescent="0.3">
      <c r="A147" s="164"/>
      <c r="B147" s="149"/>
      <c r="C147" s="112" t="s">
        <v>185</v>
      </c>
      <c r="D147" s="164" t="s">
        <v>9</v>
      </c>
      <c r="E147" s="149"/>
      <c r="F147" s="149"/>
      <c r="G147" s="149"/>
      <c r="H147" s="149"/>
      <c r="I147" s="149"/>
      <c r="J147" s="149"/>
      <c r="K147" s="165">
        <v>93</v>
      </c>
      <c r="L147" s="149"/>
      <c r="M147" s="165">
        <v>361</v>
      </c>
      <c r="N147" s="149"/>
      <c r="O147" s="149"/>
      <c r="P147" s="165">
        <v>388.17</v>
      </c>
      <c r="Q147" s="149"/>
      <c r="R147" s="149"/>
      <c r="S147" s="165">
        <v>454</v>
      </c>
      <c r="T147" s="149"/>
    </row>
    <row r="148" spans="1:20" x14ac:dyDescent="0.3">
      <c r="A148" s="164"/>
      <c r="B148" s="149"/>
      <c r="C148" s="112" t="s">
        <v>186</v>
      </c>
      <c r="D148" s="164" t="s">
        <v>19</v>
      </c>
      <c r="E148" s="149"/>
      <c r="F148" s="149"/>
      <c r="G148" s="149"/>
      <c r="H148" s="149"/>
      <c r="I148" s="149"/>
      <c r="J148" s="149"/>
      <c r="K148" s="165">
        <v>93</v>
      </c>
      <c r="L148" s="149"/>
      <c r="M148" s="165">
        <v>361</v>
      </c>
      <c r="N148" s="149"/>
      <c r="O148" s="149"/>
      <c r="P148" s="165">
        <v>388.17</v>
      </c>
      <c r="Q148" s="149"/>
      <c r="R148" s="149"/>
      <c r="S148" s="165">
        <v>454</v>
      </c>
      <c r="T148" s="149"/>
    </row>
    <row r="149" spans="1:20" x14ac:dyDescent="0.3">
      <c r="A149" s="164"/>
      <c r="B149" s="149"/>
      <c r="C149" s="112" t="s">
        <v>207</v>
      </c>
      <c r="D149" s="164" t="s">
        <v>208</v>
      </c>
      <c r="E149" s="149"/>
      <c r="F149" s="149"/>
      <c r="G149" s="149"/>
      <c r="H149" s="149"/>
      <c r="I149" s="149"/>
      <c r="J149" s="149"/>
      <c r="K149" s="165">
        <v>0</v>
      </c>
      <c r="L149" s="149"/>
      <c r="M149" s="165">
        <v>404</v>
      </c>
      <c r="N149" s="149"/>
      <c r="O149" s="149"/>
      <c r="P149" s="165">
        <v>100</v>
      </c>
      <c r="Q149" s="149"/>
      <c r="R149" s="149"/>
      <c r="S149" s="165">
        <v>404</v>
      </c>
      <c r="T149" s="149"/>
    </row>
    <row r="150" spans="1:20" x14ac:dyDescent="0.3">
      <c r="A150" s="164"/>
      <c r="B150" s="149"/>
      <c r="C150" s="112" t="s">
        <v>209</v>
      </c>
      <c r="D150" s="164" t="s">
        <v>210</v>
      </c>
      <c r="E150" s="149"/>
      <c r="F150" s="149"/>
      <c r="G150" s="149"/>
      <c r="H150" s="149"/>
      <c r="I150" s="149"/>
      <c r="J150" s="149"/>
      <c r="K150" s="165">
        <v>0</v>
      </c>
      <c r="L150" s="149"/>
      <c r="M150" s="165">
        <v>120</v>
      </c>
      <c r="N150" s="149"/>
      <c r="O150" s="149"/>
      <c r="P150" s="165">
        <v>100</v>
      </c>
      <c r="Q150" s="149"/>
      <c r="R150" s="149"/>
      <c r="S150" s="165">
        <v>120</v>
      </c>
      <c r="T150" s="149"/>
    </row>
    <row r="151" spans="1:20" x14ac:dyDescent="0.3">
      <c r="A151" s="164"/>
      <c r="B151" s="149"/>
      <c r="C151" s="112" t="s">
        <v>221</v>
      </c>
      <c r="D151" s="164" t="s">
        <v>222</v>
      </c>
      <c r="E151" s="149"/>
      <c r="F151" s="149"/>
      <c r="G151" s="149"/>
      <c r="H151" s="149"/>
      <c r="I151" s="149"/>
      <c r="J151" s="149"/>
      <c r="K151" s="165">
        <v>0</v>
      </c>
      <c r="L151" s="149"/>
      <c r="M151" s="165">
        <v>120</v>
      </c>
      <c r="N151" s="149"/>
      <c r="O151" s="149"/>
      <c r="P151" s="165">
        <v>100</v>
      </c>
      <c r="Q151" s="149"/>
      <c r="R151" s="149"/>
      <c r="S151" s="165">
        <v>120</v>
      </c>
      <c r="T151" s="149"/>
    </row>
    <row r="152" spans="1:20" x14ac:dyDescent="0.3">
      <c r="A152" s="164"/>
      <c r="B152" s="149"/>
      <c r="C152" s="112" t="s">
        <v>235</v>
      </c>
      <c r="D152" s="164" t="s">
        <v>236</v>
      </c>
      <c r="E152" s="149"/>
      <c r="F152" s="149"/>
      <c r="G152" s="149"/>
      <c r="H152" s="149"/>
      <c r="I152" s="149"/>
      <c r="J152" s="149"/>
      <c r="K152" s="165">
        <v>0</v>
      </c>
      <c r="L152" s="149"/>
      <c r="M152" s="165">
        <v>0</v>
      </c>
      <c r="N152" s="149"/>
      <c r="O152" s="149"/>
      <c r="P152" s="165">
        <v>0</v>
      </c>
      <c r="Q152" s="149"/>
      <c r="R152" s="149"/>
      <c r="S152" s="165">
        <v>0</v>
      </c>
      <c r="T152" s="149"/>
    </row>
    <row r="153" spans="1:20" x14ac:dyDescent="0.3">
      <c r="A153" s="164"/>
      <c r="B153" s="149"/>
      <c r="C153" s="112" t="s">
        <v>239</v>
      </c>
      <c r="D153" s="164" t="s">
        <v>240</v>
      </c>
      <c r="E153" s="149"/>
      <c r="F153" s="149"/>
      <c r="G153" s="149"/>
      <c r="H153" s="149"/>
      <c r="I153" s="149"/>
      <c r="J153" s="149"/>
      <c r="K153" s="165">
        <v>0</v>
      </c>
      <c r="L153" s="149"/>
      <c r="M153" s="165">
        <v>0</v>
      </c>
      <c r="N153" s="149"/>
      <c r="O153" s="149"/>
      <c r="P153" s="165">
        <v>0</v>
      </c>
      <c r="Q153" s="149"/>
      <c r="R153" s="149"/>
      <c r="S153" s="165">
        <v>0</v>
      </c>
      <c r="T153" s="149"/>
    </row>
    <row r="154" spans="1:20" x14ac:dyDescent="0.3">
      <c r="A154" s="164"/>
      <c r="B154" s="149"/>
      <c r="C154" s="112" t="s">
        <v>241</v>
      </c>
      <c r="D154" s="164" t="s">
        <v>242</v>
      </c>
      <c r="E154" s="149"/>
      <c r="F154" s="149"/>
      <c r="G154" s="149"/>
      <c r="H154" s="149"/>
      <c r="I154" s="149"/>
      <c r="J154" s="149"/>
      <c r="K154" s="165">
        <v>0</v>
      </c>
      <c r="L154" s="149"/>
      <c r="M154" s="165">
        <v>284</v>
      </c>
      <c r="N154" s="149"/>
      <c r="O154" s="149"/>
      <c r="P154" s="165">
        <v>100</v>
      </c>
      <c r="Q154" s="149"/>
      <c r="R154" s="149"/>
      <c r="S154" s="165">
        <v>284</v>
      </c>
      <c r="T154" s="149"/>
    </row>
    <row r="155" spans="1:20" x14ac:dyDescent="0.3">
      <c r="A155" s="164"/>
      <c r="B155" s="149"/>
      <c r="C155" s="112" t="s">
        <v>243</v>
      </c>
      <c r="D155" s="164" t="s">
        <v>244</v>
      </c>
      <c r="E155" s="149"/>
      <c r="F155" s="149"/>
      <c r="G155" s="149"/>
      <c r="H155" s="149"/>
      <c r="I155" s="149"/>
      <c r="J155" s="149"/>
      <c r="K155" s="165">
        <v>0</v>
      </c>
      <c r="L155" s="149"/>
      <c r="M155" s="165">
        <v>284</v>
      </c>
      <c r="N155" s="149"/>
      <c r="O155" s="149"/>
      <c r="P155" s="165">
        <v>100</v>
      </c>
      <c r="Q155" s="149"/>
      <c r="R155" s="149"/>
      <c r="S155" s="165">
        <v>284</v>
      </c>
      <c r="T155" s="149"/>
    </row>
    <row r="156" spans="1:20" x14ac:dyDescent="0.3">
      <c r="A156" s="164"/>
      <c r="B156" s="149"/>
      <c r="C156" s="112" t="s">
        <v>248</v>
      </c>
      <c r="D156" s="164" t="s">
        <v>249</v>
      </c>
      <c r="E156" s="149"/>
      <c r="F156" s="149"/>
      <c r="G156" s="149"/>
      <c r="H156" s="149"/>
      <c r="I156" s="149"/>
      <c r="J156" s="149"/>
      <c r="K156" s="165">
        <v>0</v>
      </c>
      <c r="L156" s="149"/>
      <c r="M156" s="165">
        <v>0</v>
      </c>
      <c r="N156" s="149"/>
      <c r="O156" s="149"/>
      <c r="P156" s="165">
        <v>0</v>
      </c>
      <c r="Q156" s="149"/>
      <c r="R156" s="149"/>
      <c r="S156" s="165">
        <v>0</v>
      </c>
      <c r="T156" s="149"/>
    </row>
    <row r="157" spans="1:20" x14ac:dyDescent="0.3">
      <c r="A157" s="164"/>
      <c r="B157" s="149"/>
      <c r="C157" s="112" t="s">
        <v>290</v>
      </c>
      <c r="D157" s="164" t="s">
        <v>291</v>
      </c>
      <c r="E157" s="149"/>
      <c r="F157" s="149"/>
      <c r="G157" s="149"/>
      <c r="H157" s="149"/>
      <c r="I157" s="149"/>
      <c r="J157" s="149"/>
      <c r="K157" s="165">
        <v>0</v>
      </c>
      <c r="L157" s="149"/>
      <c r="M157" s="165">
        <v>0</v>
      </c>
      <c r="N157" s="149"/>
      <c r="O157" s="149"/>
      <c r="P157" s="165">
        <v>0</v>
      </c>
      <c r="Q157" s="149"/>
      <c r="R157" s="149"/>
      <c r="S157" s="165">
        <v>0</v>
      </c>
      <c r="T157" s="149"/>
    </row>
    <row r="158" spans="1:20" x14ac:dyDescent="0.3">
      <c r="A158" s="164"/>
      <c r="B158" s="149"/>
      <c r="C158" s="112" t="s">
        <v>348</v>
      </c>
      <c r="D158" s="164" t="s">
        <v>349</v>
      </c>
      <c r="E158" s="149"/>
      <c r="F158" s="149"/>
      <c r="G158" s="149"/>
      <c r="H158" s="149"/>
      <c r="I158" s="149"/>
      <c r="J158" s="149"/>
      <c r="K158" s="165">
        <v>0</v>
      </c>
      <c r="L158" s="149"/>
      <c r="M158" s="165">
        <v>0</v>
      </c>
      <c r="N158" s="149"/>
      <c r="O158" s="149"/>
      <c r="P158" s="165">
        <v>0</v>
      </c>
      <c r="Q158" s="149"/>
      <c r="R158" s="149"/>
      <c r="S158" s="165">
        <v>0</v>
      </c>
      <c r="T158" s="149"/>
    </row>
    <row r="159" spans="1:20" x14ac:dyDescent="0.3">
      <c r="A159" s="164"/>
      <c r="B159" s="149"/>
      <c r="C159" s="112" t="s">
        <v>294</v>
      </c>
      <c r="D159" s="164" t="s">
        <v>295</v>
      </c>
      <c r="E159" s="149"/>
      <c r="F159" s="149"/>
      <c r="G159" s="149"/>
      <c r="H159" s="149"/>
      <c r="I159" s="149"/>
      <c r="J159" s="149"/>
      <c r="K159" s="165">
        <v>93</v>
      </c>
      <c r="L159" s="149"/>
      <c r="M159" s="165">
        <v>-43</v>
      </c>
      <c r="N159" s="149"/>
      <c r="O159" s="149"/>
      <c r="P159" s="165">
        <v>-46.24</v>
      </c>
      <c r="Q159" s="149"/>
      <c r="R159" s="149"/>
      <c r="S159" s="165">
        <v>50</v>
      </c>
      <c r="T159" s="149"/>
    </row>
    <row r="160" spans="1:20" x14ac:dyDescent="0.3">
      <c r="A160" s="164"/>
      <c r="B160" s="149"/>
      <c r="C160" s="112" t="s">
        <v>350</v>
      </c>
      <c r="D160" s="164" t="s">
        <v>351</v>
      </c>
      <c r="E160" s="149"/>
      <c r="F160" s="149"/>
      <c r="G160" s="149"/>
      <c r="H160" s="149"/>
      <c r="I160" s="149"/>
      <c r="J160" s="149"/>
      <c r="K160" s="165">
        <v>93</v>
      </c>
      <c r="L160" s="149"/>
      <c r="M160" s="165">
        <v>-43</v>
      </c>
      <c r="N160" s="149"/>
      <c r="O160" s="149"/>
      <c r="P160" s="165">
        <v>-46.24</v>
      </c>
      <c r="Q160" s="149"/>
      <c r="R160" s="149"/>
      <c r="S160" s="165">
        <v>50</v>
      </c>
      <c r="T160" s="149"/>
    </row>
    <row r="161" spans="1:20" x14ac:dyDescent="0.3">
      <c r="A161" s="164"/>
      <c r="B161" s="149"/>
      <c r="C161" s="112" t="s">
        <v>352</v>
      </c>
      <c r="D161" s="164" t="s">
        <v>353</v>
      </c>
      <c r="E161" s="149"/>
      <c r="F161" s="149"/>
      <c r="G161" s="149"/>
      <c r="H161" s="149"/>
      <c r="I161" s="149"/>
      <c r="J161" s="149"/>
      <c r="K161" s="165">
        <v>93</v>
      </c>
      <c r="L161" s="149"/>
      <c r="M161" s="165">
        <v>-43</v>
      </c>
      <c r="N161" s="149"/>
      <c r="O161" s="149"/>
      <c r="P161" s="165">
        <v>-46.24</v>
      </c>
      <c r="Q161" s="149"/>
      <c r="R161" s="149"/>
      <c r="S161" s="165">
        <v>50</v>
      </c>
      <c r="T161" s="149"/>
    </row>
    <row r="162" spans="1:20" ht="27.6" x14ac:dyDescent="0.3">
      <c r="A162" s="168"/>
      <c r="B162" s="149"/>
      <c r="C162" s="110" t="s">
        <v>79</v>
      </c>
      <c r="D162" s="168" t="s">
        <v>80</v>
      </c>
      <c r="E162" s="149"/>
      <c r="F162" s="149"/>
      <c r="G162" s="149"/>
      <c r="H162" s="149"/>
      <c r="I162" s="149"/>
      <c r="J162" s="149"/>
      <c r="K162" s="169">
        <v>690</v>
      </c>
      <c r="L162" s="149"/>
      <c r="M162" s="169">
        <v>2</v>
      </c>
      <c r="N162" s="149"/>
      <c r="O162" s="149"/>
      <c r="P162" s="169">
        <v>0.28999999999999998</v>
      </c>
      <c r="Q162" s="149"/>
      <c r="R162" s="149"/>
      <c r="S162" s="169">
        <v>692</v>
      </c>
      <c r="T162" s="149"/>
    </row>
    <row r="163" spans="1:20" ht="27.6" x14ac:dyDescent="0.3">
      <c r="A163" s="166"/>
      <c r="B163" s="149"/>
      <c r="C163" s="111" t="s">
        <v>183</v>
      </c>
      <c r="D163" s="166" t="s">
        <v>184</v>
      </c>
      <c r="E163" s="149"/>
      <c r="F163" s="149"/>
      <c r="G163" s="149"/>
      <c r="H163" s="149"/>
      <c r="I163" s="149"/>
      <c r="J163" s="149"/>
      <c r="K163" s="167">
        <v>690</v>
      </c>
      <c r="L163" s="149"/>
      <c r="M163" s="167">
        <v>2</v>
      </c>
      <c r="N163" s="149"/>
      <c r="O163" s="149"/>
      <c r="P163" s="167">
        <v>0.28999999999999998</v>
      </c>
      <c r="Q163" s="149"/>
      <c r="R163" s="149"/>
      <c r="S163" s="167">
        <v>692</v>
      </c>
      <c r="T163" s="149"/>
    </row>
    <row r="164" spans="1:20" x14ac:dyDescent="0.3">
      <c r="A164" s="164"/>
      <c r="B164" s="149"/>
      <c r="C164" s="112" t="s">
        <v>185</v>
      </c>
      <c r="D164" s="164" t="s">
        <v>9</v>
      </c>
      <c r="E164" s="149"/>
      <c r="F164" s="149"/>
      <c r="G164" s="149"/>
      <c r="H164" s="149"/>
      <c r="I164" s="149"/>
      <c r="J164" s="149"/>
      <c r="K164" s="165">
        <v>690</v>
      </c>
      <c r="L164" s="149"/>
      <c r="M164" s="165">
        <v>2</v>
      </c>
      <c r="N164" s="149"/>
      <c r="O164" s="149"/>
      <c r="P164" s="165">
        <v>0.28999999999999998</v>
      </c>
      <c r="Q164" s="149"/>
      <c r="R164" s="149"/>
      <c r="S164" s="165">
        <v>692</v>
      </c>
      <c r="T164" s="149"/>
    </row>
    <row r="165" spans="1:20" x14ac:dyDescent="0.3">
      <c r="A165" s="164"/>
      <c r="B165" s="149"/>
      <c r="C165" s="112" t="s">
        <v>186</v>
      </c>
      <c r="D165" s="164" t="s">
        <v>19</v>
      </c>
      <c r="E165" s="149"/>
      <c r="F165" s="149"/>
      <c r="G165" s="149"/>
      <c r="H165" s="149"/>
      <c r="I165" s="149"/>
      <c r="J165" s="149"/>
      <c r="K165" s="165">
        <v>690</v>
      </c>
      <c r="L165" s="149"/>
      <c r="M165" s="165">
        <v>2</v>
      </c>
      <c r="N165" s="149"/>
      <c r="O165" s="149"/>
      <c r="P165" s="165">
        <v>0.28999999999999998</v>
      </c>
      <c r="Q165" s="149"/>
      <c r="R165" s="149"/>
      <c r="S165" s="165">
        <v>692</v>
      </c>
      <c r="T165" s="149"/>
    </row>
    <row r="166" spans="1:20" x14ac:dyDescent="0.3">
      <c r="A166" s="164"/>
      <c r="B166" s="149"/>
      <c r="C166" s="112" t="s">
        <v>207</v>
      </c>
      <c r="D166" s="164" t="s">
        <v>208</v>
      </c>
      <c r="E166" s="149"/>
      <c r="F166" s="149"/>
      <c r="G166" s="149"/>
      <c r="H166" s="149"/>
      <c r="I166" s="149"/>
      <c r="J166" s="149"/>
      <c r="K166" s="165">
        <v>690</v>
      </c>
      <c r="L166" s="149"/>
      <c r="M166" s="165">
        <v>2</v>
      </c>
      <c r="N166" s="149"/>
      <c r="O166" s="149"/>
      <c r="P166" s="165">
        <v>0.28999999999999998</v>
      </c>
      <c r="Q166" s="149"/>
      <c r="R166" s="149"/>
      <c r="S166" s="165">
        <v>692</v>
      </c>
      <c r="T166" s="149"/>
    </row>
    <row r="167" spans="1:20" x14ac:dyDescent="0.3">
      <c r="A167" s="164"/>
      <c r="B167" s="149"/>
      <c r="C167" s="112" t="s">
        <v>209</v>
      </c>
      <c r="D167" s="164" t="s">
        <v>210</v>
      </c>
      <c r="E167" s="149"/>
      <c r="F167" s="149"/>
      <c r="G167" s="149"/>
      <c r="H167" s="149"/>
      <c r="I167" s="149"/>
      <c r="J167" s="149"/>
      <c r="K167" s="165">
        <v>690</v>
      </c>
      <c r="L167" s="149"/>
      <c r="M167" s="165">
        <v>2</v>
      </c>
      <c r="N167" s="149"/>
      <c r="O167" s="149"/>
      <c r="P167" s="165">
        <v>0.28999999999999998</v>
      </c>
      <c r="Q167" s="149"/>
      <c r="R167" s="149"/>
      <c r="S167" s="165">
        <v>692</v>
      </c>
      <c r="T167" s="149"/>
    </row>
    <row r="168" spans="1:20" x14ac:dyDescent="0.3">
      <c r="A168" s="164"/>
      <c r="B168" s="149"/>
      <c r="C168" s="112" t="s">
        <v>221</v>
      </c>
      <c r="D168" s="164" t="s">
        <v>222</v>
      </c>
      <c r="E168" s="149"/>
      <c r="F168" s="149"/>
      <c r="G168" s="149"/>
      <c r="H168" s="149"/>
      <c r="I168" s="149"/>
      <c r="J168" s="149"/>
      <c r="K168" s="165">
        <v>690</v>
      </c>
      <c r="L168" s="149"/>
      <c r="M168" s="165">
        <v>2</v>
      </c>
      <c r="N168" s="149"/>
      <c r="O168" s="149"/>
      <c r="P168" s="165">
        <v>0.28999999999999998</v>
      </c>
      <c r="Q168" s="149"/>
      <c r="R168" s="149"/>
      <c r="S168" s="165">
        <v>692</v>
      </c>
      <c r="T168" s="149"/>
    </row>
    <row r="169" spans="1:20" ht="50.4" customHeight="1" x14ac:dyDescent="0.3">
      <c r="A169" s="158"/>
      <c r="B169" s="149"/>
      <c r="C169" s="109" t="s">
        <v>123</v>
      </c>
      <c r="D169" s="158" t="s">
        <v>354</v>
      </c>
      <c r="E169" s="149"/>
      <c r="F169" s="149"/>
      <c r="G169" s="149"/>
      <c r="H169" s="149"/>
      <c r="I169" s="149"/>
      <c r="J169" s="149"/>
      <c r="K169" s="159">
        <v>21900</v>
      </c>
      <c r="L169" s="149"/>
      <c r="M169" s="159">
        <v>12400</v>
      </c>
      <c r="N169" s="149"/>
      <c r="O169" s="149"/>
      <c r="P169" s="159">
        <v>56.62</v>
      </c>
      <c r="Q169" s="149"/>
      <c r="R169" s="149"/>
      <c r="S169" s="159">
        <v>34300</v>
      </c>
      <c r="T169" s="149"/>
    </row>
    <row r="170" spans="1:20" ht="27.6" x14ac:dyDescent="0.3">
      <c r="A170" s="168"/>
      <c r="B170" s="149"/>
      <c r="C170" s="110" t="s">
        <v>66</v>
      </c>
      <c r="D170" s="168" t="s">
        <v>81</v>
      </c>
      <c r="E170" s="149"/>
      <c r="F170" s="149"/>
      <c r="G170" s="149"/>
      <c r="H170" s="149"/>
      <c r="I170" s="149"/>
      <c r="J170" s="149"/>
      <c r="K170" s="169">
        <v>0</v>
      </c>
      <c r="L170" s="149"/>
      <c r="M170" s="169">
        <v>18600</v>
      </c>
      <c r="N170" s="149"/>
      <c r="O170" s="149"/>
      <c r="P170" s="169">
        <v>100</v>
      </c>
      <c r="Q170" s="149"/>
      <c r="R170" s="149"/>
      <c r="S170" s="169">
        <v>18600</v>
      </c>
      <c r="T170" s="149"/>
    </row>
    <row r="171" spans="1:20" ht="27.6" x14ac:dyDescent="0.3">
      <c r="A171" s="166"/>
      <c r="B171" s="149"/>
      <c r="C171" s="111" t="s">
        <v>183</v>
      </c>
      <c r="D171" s="166" t="s">
        <v>184</v>
      </c>
      <c r="E171" s="149"/>
      <c r="F171" s="149"/>
      <c r="G171" s="149"/>
      <c r="H171" s="149"/>
      <c r="I171" s="149"/>
      <c r="J171" s="149"/>
      <c r="K171" s="167">
        <v>0</v>
      </c>
      <c r="L171" s="149"/>
      <c r="M171" s="167">
        <v>18600</v>
      </c>
      <c r="N171" s="149"/>
      <c r="O171" s="149"/>
      <c r="P171" s="167">
        <v>100</v>
      </c>
      <c r="Q171" s="149"/>
      <c r="R171" s="149"/>
      <c r="S171" s="167">
        <v>18600</v>
      </c>
      <c r="T171" s="149"/>
    </row>
    <row r="172" spans="1:20" x14ac:dyDescent="0.3">
      <c r="A172" s="164"/>
      <c r="B172" s="149"/>
      <c r="C172" s="112" t="s">
        <v>185</v>
      </c>
      <c r="D172" s="164" t="s">
        <v>9</v>
      </c>
      <c r="E172" s="149"/>
      <c r="F172" s="149"/>
      <c r="G172" s="149"/>
      <c r="H172" s="149"/>
      <c r="I172" s="149"/>
      <c r="J172" s="149"/>
      <c r="K172" s="165">
        <v>0</v>
      </c>
      <c r="L172" s="149"/>
      <c r="M172" s="165">
        <v>18600</v>
      </c>
      <c r="N172" s="149"/>
      <c r="O172" s="149"/>
      <c r="P172" s="165">
        <v>100</v>
      </c>
      <c r="Q172" s="149"/>
      <c r="R172" s="149"/>
      <c r="S172" s="165">
        <v>18600</v>
      </c>
      <c r="T172" s="149"/>
    </row>
    <row r="173" spans="1:20" x14ac:dyDescent="0.3">
      <c r="A173" s="164"/>
      <c r="B173" s="149"/>
      <c r="C173" s="112" t="s">
        <v>355</v>
      </c>
      <c r="D173" s="164" t="s">
        <v>83</v>
      </c>
      <c r="E173" s="149"/>
      <c r="F173" s="149"/>
      <c r="G173" s="149"/>
      <c r="H173" s="149"/>
      <c r="I173" s="149"/>
      <c r="J173" s="149"/>
      <c r="K173" s="165">
        <v>0</v>
      </c>
      <c r="L173" s="149"/>
      <c r="M173" s="165">
        <v>18600</v>
      </c>
      <c r="N173" s="149"/>
      <c r="O173" s="149"/>
      <c r="P173" s="165">
        <v>100</v>
      </c>
      <c r="Q173" s="149"/>
      <c r="R173" s="149"/>
      <c r="S173" s="165">
        <v>18600</v>
      </c>
      <c r="T173" s="149"/>
    </row>
    <row r="174" spans="1:20" x14ac:dyDescent="0.3">
      <c r="A174" s="164"/>
      <c r="B174" s="149"/>
      <c r="C174" s="112" t="s">
        <v>356</v>
      </c>
      <c r="D174" s="164" t="s">
        <v>357</v>
      </c>
      <c r="E174" s="149"/>
      <c r="F174" s="149"/>
      <c r="G174" s="149"/>
      <c r="H174" s="149"/>
      <c r="I174" s="149"/>
      <c r="J174" s="149"/>
      <c r="K174" s="165">
        <v>0</v>
      </c>
      <c r="L174" s="149"/>
      <c r="M174" s="165">
        <v>18600</v>
      </c>
      <c r="N174" s="149"/>
      <c r="O174" s="149"/>
      <c r="P174" s="165">
        <v>100</v>
      </c>
      <c r="Q174" s="149"/>
      <c r="R174" s="149"/>
      <c r="S174" s="165">
        <v>18600</v>
      </c>
      <c r="T174" s="149"/>
    </row>
    <row r="175" spans="1:20" x14ac:dyDescent="0.3">
      <c r="A175" s="164"/>
      <c r="B175" s="149"/>
      <c r="C175" s="112" t="s">
        <v>358</v>
      </c>
      <c r="D175" s="164" t="s">
        <v>359</v>
      </c>
      <c r="E175" s="149"/>
      <c r="F175" s="149"/>
      <c r="G175" s="149"/>
      <c r="H175" s="149"/>
      <c r="I175" s="149"/>
      <c r="J175" s="149"/>
      <c r="K175" s="165">
        <v>0</v>
      </c>
      <c r="L175" s="149"/>
      <c r="M175" s="165">
        <v>18600</v>
      </c>
      <c r="N175" s="149"/>
      <c r="O175" s="149"/>
      <c r="P175" s="165">
        <v>100</v>
      </c>
      <c r="Q175" s="149"/>
      <c r="R175" s="149"/>
      <c r="S175" s="165">
        <v>18600</v>
      </c>
      <c r="T175" s="149"/>
    </row>
    <row r="176" spans="1:20" x14ac:dyDescent="0.3">
      <c r="A176" s="164"/>
      <c r="B176" s="149"/>
      <c r="C176" s="112" t="s">
        <v>360</v>
      </c>
      <c r="D176" s="164" t="s">
        <v>361</v>
      </c>
      <c r="E176" s="149"/>
      <c r="F176" s="149"/>
      <c r="G176" s="149"/>
      <c r="H176" s="149"/>
      <c r="I176" s="149"/>
      <c r="J176" s="149"/>
      <c r="K176" s="165">
        <v>0</v>
      </c>
      <c r="L176" s="149"/>
      <c r="M176" s="165">
        <v>18600</v>
      </c>
      <c r="N176" s="149"/>
      <c r="O176" s="149"/>
      <c r="P176" s="165">
        <v>100</v>
      </c>
      <c r="Q176" s="149"/>
      <c r="R176" s="149"/>
      <c r="S176" s="165">
        <v>18600</v>
      </c>
      <c r="T176" s="149"/>
    </row>
    <row r="177" spans="1:20" ht="27.6" x14ac:dyDescent="0.3">
      <c r="A177" s="168"/>
      <c r="B177" s="149"/>
      <c r="C177" s="110" t="s">
        <v>75</v>
      </c>
      <c r="D177" s="168" t="s">
        <v>76</v>
      </c>
      <c r="E177" s="149"/>
      <c r="F177" s="149"/>
      <c r="G177" s="149"/>
      <c r="H177" s="149"/>
      <c r="I177" s="149"/>
      <c r="J177" s="149"/>
      <c r="K177" s="169">
        <v>21900</v>
      </c>
      <c r="L177" s="149"/>
      <c r="M177" s="169">
        <v>-6200</v>
      </c>
      <c r="N177" s="149"/>
      <c r="O177" s="149"/>
      <c r="P177" s="169">
        <v>-28.31</v>
      </c>
      <c r="Q177" s="149"/>
      <c r="R177" s="149"/>
      <c r="S177" s="169">
        <v>15700</v>
      </c>
      <c r="T177" s="149"/>
    </row>
    <row r="178" spans="1:20" ht="27.6" x14ac:dyDescent="0.3">
      <c r="A178" s="166"/>
      <c r="B178" s="149"/>
      <c r="C178" s="111" t="s">
        <v>183</v>
      </c>
      <c r="D178" s="166" t="s">
        <v>184</v>
      </c>
      <c r="E178" s="149"/>
      <c r="F178" s="149"/>
      <c r="G178" s="149"/>
      <c r="H178" s="149"/>
      <c r="I178" s="149"/>
      <c r="J178" s="149"/>
      <c r="K178" s="167">
        <v>21900</v>
      </c>
      <c r="L178" s="149"/>
      <c r="M178" s="167">
        <v>-6200</v>
      </c>
      <c r="N178" s="149"/>
      <c r="O178" s="149"/>
      <c r="P178" s="167">
        <v>-28.31</v>
      </c>
      <c r="Q178" s="149"/>
      <c r="R178" s="149"/>
      <c r="S178" s="167">
        <v>15700</v>
      </c>
      <c r="T178" s="149"/>
    </row>
    <row r="179" spans="1:20" x14ac:dyDescent="0.3">
      <c r="A179" s="164"/>
      <c r="B179" s="149"/>
      <c r="C179" s="112" t="s">
        <v>185</v>
      </c>
      <c r="D179" s="164" t="s">
        <v>9</v>
      </c>
      <c r="E179" s="149"/>
      <c r="F179" s="149"/>
      <c r="G179" s="149"/>
      <c r="H179" s="149"/>
      <c r="I179" s="149"/>
      <c r="J179" s="149"/>
      <c r="K179" s="165">
        <v>10950</v>
      </c>
      <c r="L179" s="149"/>
      <c r="M179" s="165">
        <v>-450</v>
      </c>
      <c r="N179" s="149"/>
      <c r="O179" s="149"/>
      <c r="P179" s="165">
        <v>-4.1100000000000003</v>
      </c>
      <c r="Q179" s="149"/>
      <c r="R179" s="149"/>
      <c r="S179" s="165">
        <v>10500</v>
      </c>
      <c r="T179" s="149"/>
    </row>
    <row r="180" spans="1:20" x14ac:dyDescent="0.3">
      <c r="A180" s="164"/>
      <c r="B180" s="149"/>
      <c r="C180" s="112" t="s">
        <v>355</v>
      </c>
      <c r="D180" s="164" t="s">
        <v>83</v>
      </c>
      <c r="E180" s="149"/>
      <c r="F180" s="149"/>
      <c r="G180" s="149"/>
      <c r="H180" s="149"/>
      <c r="I180" s="149"/>
      <c r="J180" s="149"/>
      <c r="K180" s="165">
        <v>10950</v>
      </c>
      <c r="L180" s="149"/>
      <c r="M180" s="165">
        <v>-450</v>
      </c>
      <c r="N180" s="149"/>
      <c r="O180" s="149"/>
      <c r="P180" s="165">
        <v>-4.1100000000000003</v>
      </c>
      <c r="Q180" s="149"/>
      <c r="R180" s="149"/>
      <c r="S180" s="165">
        <v>10500</v>
      </c>
      <c r="T180" s="149"/>
    </row>
    <row r="181" spans="1:20" x14ac:dyDescent="0.3">
      <c r="A181" s="164"/>
      <c r="B181" s="149"/>
      <c r="C181" s="112" t="s">
        <v>356</v>
      </c>
      <c r="D181" s="164" t="s">
        <v>357</v>
      </c>
      <c r="E181" s="149"/>
      <c r="F181" s="149"/>
      <c r="G181" s="149"/>
      <c r="H181" s="149"/>
      <c r="I181" s="149"/>
      <c r="J181" s="149"/>
      <c r="K181" s="165">
        <v>10950</v>
      </c>
      <c r="L181" s="149"/>
      <c r="M181" s="165">
        <v>-450</v>
      </c>
      <c r="N181" s="149"/>
      <c r="O181" s="149"/>
      <c r="P181" s="165">
        <v>-4.1100000000000003</v>
      </c>
      <c r="Q181" s="149"/>
      <c r="R181" s="149"/>
      <c r="S181" s="165">
        <v>10500</v>
      </c>
      <c r="T181" s="149"/>
    </row>
    <row r="182" spans="1:20" x14ac:dyDescent="0.3">
      <c r="A182" s="164"/>
      <c r="B182" s="149"/>
      <c r="C182" s="112" t="s">
        <v>358</v>
      </c>
      <c r="D182" s="164" t="s">
        <v>359</v>
      </c>
      <c r="E182" s="149"/>
      <c r="F182" s="149"/>
      <c r="G182" s="149"/>
      <c r="H182" s="149"/>
      <c r="I182" s="149"/>
      <c r="J182" s="149"/>
      <c r="K182" s="165">
        <v>10950</v>
      </c>
      <c r="L182" s="149"/>
      <c r="M182" s="165">
        <v>-450</v>
      </c>
      <c r="N182" s="149"/>
      <c r="O182" s="149"/>
      <c r="P182" s="165">
        <v>-4.1100000000000003</v>
      </c>
      <c r="Q182" s="149"/>
      <c r="R182" s="149"/>
      <c r="S182" s="165">
        <v>10500</v>
      </c>
      <c r="T182" s="149"/>
    </row>
    <row r="183" spans="1:20" x14ac:dyDescent="0.3">
      <c r="A183" s="164"/>
      <c r="B183" s="149"/>
      <c r="C183" s="112" t="s">
        <v>360</v>
      </c>
      <c r="D183" s="164" t="s">
        <v>361</v>
      </c>
      <c r="E183" s="149"/>
      <c r="F183" s="149"/>
      <c r="G183" s="149"/>
      <c r="H183" s="149"/>
      <c r="I183" s="149"/>
      <c r="J183" s="149"/>
      <c r="K183" s="165">
        <v>10950</v>
      </c>
      <c r="L183" s="149"/>
      <c r="M183" s="165">
        <v>-450</v>
      </c>
      <c r="N183" s="149"/>
      <c r="O183" s="149"/>
      <c r="P183" s="165">
        <v>-4.1100000000000003</v>
      </c>
      <c r="Q183" s="149"/>
      <c r="R183" s="149"/>
      <c r="S183" s="165">
        <v>10500</v>
      </c>
      <c r="T183" s="149"/>
    </row>
    <row r="184" spans="1:20" x14ac:dyDescent="0.3">
      <c r="A184" s="164"/>
      <c r="B184" s="149"/>
      <c r="C184" s="112" t="s">
        <v>313</v>
      </c>
      <c r="D184" s="164" t="s">
        <v>11</v>
      </c>
      <c r="E184" s="149"/>
      <c r="F184" s="149"/>
      <c r="G184" s="149"/>
      <c r="H184" s="149"/>
      <c r="I184" s="149"/>
      <c r="J184" s="149"/>
      <c r="K184" s="165">
        <v>10950</v>
      </c>
      <c r="L184" s="149"/>
      <c r="M184" s="165">
        <v>-5750</v>
      </c>
      <c r="N184" s="149"/>
      <c r="O184" s="149"/>
      <c r="P184" s="165">
        <v>-52.51</v>
      </c>
      <c r="Q184" s="149"/>
      <c r="R184" s="149"/>
      <c r="S184" s="165">
        <v>5200</v>
      </c>
      <c r="T184" s="149"/>
    </row>
    <row r="185" spans="1:20" x14ac:dyDescent="0.3">
      <c r="A185" s="164"/>
      <c r="B185" s="149"/>
      <c r="C185" s="112" t="s">
        <v>314</v>
      </c>
      <c r="D185" s="164" t="s">
        <v>27</v>
      </c>
      <c r="E185" s="149"/>
      <c r="F185" s="149"/>
      <c r="G185" s="149"/>
      <c r="H185" s="149"/>
      <c r="I185" s="149"/>
      <c r="J185" s="149"/>
      <c r="K185" s="165">
        <v>10950</v>
      </c>
      <c r="L185" s="149"/>
      <c r="M185" s="165">
        <v>-5750</v>
      </c>
      <c r="N185" s="149"/>
      <c r="O185" s="149"/>
      <c r="P185" s="165">
        <v>-52.51</v>
      </c>
      <c r="Q185" s="149"/>
      <c r="R185" s="149"/>
      <c r="S185" s="165">
        <v>5200</v>
      </c>
      <c r="T185" s="149"/>
    </row>
    <row r="186" spans="1:20" x14ac:dyDescent="0.3">
      <c r="A186" s="164"/>
      <c r="B186" s="149"/>
      <c r="C186" s="112" t="s">
        <v>362</v>
      </c>
      <c r="D186" s="164" t="s">
        <v>363</v>
      </c>
      <c r="E186" s="149"/>
      <c r="F186" s="149"/>
      <c r="G186" s="149"/>
      <c r="H186" s="149"/>
      <c r="I186" s="149"/>
      <c r="J186" s="149"/>
      <c r="K186" s="165">
        <v>10950</v>
      </c>
      <c r="L186" s="149"/>
      <c r="M186" s="165">
        <v>-5750</v>
      </c>
      <c r="N186" s="149"/>
      <c r="O186" s="149"/>
      <c r="P186" s="165">
        <v>-52.51</v>
      </c>
      <c r="Q186" s="149"/>
      <c r="R186" s="149"/>
      <c r="S186" s="165">
        <v>5200</v>
      </c>
      <c r="T186" s="149"/>
    </row>
    <row r="187" spans="1:20" x14ac:dyDescent="0.3">
      <c r="A187" s="164"/>
      <c r="B187" s="149"/>
      <c r="C187" s="112" t="s">
        <v>364</v>
      </c>
      <c r="D187" s="164" t="s">
        <v>113</v>
      </c>
      <c r="E187" s="149"/>
      <c r="F187" s="149"/>
      <c r="G187" s="149"/>
      <c r="H187" s="149"/>
      <c r="I187" s="149"/>
      <c r="J187" s="149"/>
      <c r="K187" s="165">
        <v>10950</v>
      </c>
      <c r="L187" s="149"/>
      <c r="M187" s="165">
        <v>-5750</v>
      </c>
      <c r="N187" s="149"/>
      <c r="O187" s="149"/>
      <c r="P187" s="165">
        <v>-52.51</v>
      </c>
      <c r="Q187" s="149"/>
      <c r="R187" s="149"/>
      <c r="S187" s="165">
        <v>5200</v>
      </c>
      <c r="T187" s="149"/>
    </row>
    <row r="188" spans="1:20" x14ac:dyDescent="0.3">
      <c r="A188" s="164"/>
      <c r="B188" s="149"/>
      <c r="C188" s="112" t="s">
        <v>365</v>
      </c>
      <c r="D188" s="164" t="s">
        <v>113</v>
      </c>
      <c r="E188" s="149"/>
      <c r="F188" s="149"/>
      <c r="G188" s="149"/>
      <c r="H188" s="149"/>
      <c r="I188" s="149"/>
      <c r="J188" s="149"/>
      <c r="K188" s="165">
        <v>10950</v>
      </c>
      <c r="L188" s="149"/>
      <c r="M188" s="165">
        <v>-5750</v>
      </c>
      <c r="N188" s="149"/>
      <c r="O188" s="149"/>
      <c r="P188" s="165">
        <v>-52.51</v>
      </c>
      <c r="Q188" s="149"/>
      <c r="R188" s="149"/>
      <c r="S188" s="165">
        <v>5200</v>
      </c>
      <c r="T188" s="149"/>
    </row>
    <row r="189" spans="1:20" ht="53.4" customHeight="1" x14ac:dyDescent="0.3">
      <c r="A189" s="158"/>
      <c r="B189" s="149"/>
      <c r="C189" s="109" t="s">
        <v>101</v>
      </c>
      <c r="D189" s="158" t="s">
        <v>366</v>
      </c>
      <c r="E189" s="149"/>
      <c r="F189" s="149"/>
      <c r="G189" s="149"/>
      <c r="H189" s="149"/>
      <c r="I189" s="149"/>
      <c r="J189" s="149"/>
      <c r="K189" s="159">
        <v>400</v>
      </c>
      <c r="L189" s="149"/>
      <c r="M189" s="159">
        <v>-120</v>
      </c>
      <c r="N189" s="149"/>
      <c r="O189" s="149"/>
      <c r="P189" s="159">
        <v>-30</v>
      </c>
      <c r="Q189" s="149"/>
      <c r="R189" s="149"/>
      <c r="S189" s="159">
        <v>280</v>
      </c>
      <c r="T189" s="149"/>
    </row>
    <row r="190" spans="1:20" ht="27.6" x14ac:dyDescent="0.3">
      <c r="A190" s="168"/>
      <c r="B190" s="149"/>
      <c r="C190" s="110" t="s">
        <v>66</v>
      </c>
      <c r="D190" s="168" t="s">
        <v>81</v>
      </c>
      <c r="E190" s="149"/>
      <c r="F190" s="149"/>
      <c r="G190" s="149"/>
      <c r="H190" s="149"/>
      <c r="I190" s="149"/>
      <c r="J190" s="149"/>
      <c r="K190" s="169">
        <v>400</v>
      </c>
      <c r="L190" s="149"/>
      <c r="M190" s="169">
        <v>-120</v>
      </c>
      <c r="N190" s="149"/>
      <c r="O190" s="149"/>
      <c r="P190" s="169">
        <v>-30</v>
      </c>
      <c r="Q190" s="149"/>
      <c r="R190" s="149"/>
      <c r="S190" s="169">
        <v>280</v>
      </c>
      <c r="T190" s="149"/>
    </row>
    <row r="191" spans="1:20" ht="27.6" x14ac:dyDescent="0.3">
      <c r="A191" s="166"/>
      <c r="B191" s="149"/>
      <c r="C191" s="111" t="s">
        <v>183</v>
      </c>
      <c r="D191" s="166" t="s">
        <v>184</v>
      </c>
      <c r="E191" s="149"/>
      <c r="F191" s="149"/>
      <c r="G191" s="149"/>
      <c r="H191" s="149"/>
      <c r="I191" s="149"/>
      <c r="J191" s="149"/>
      <c r="K191" s="167">
        <v>400</v>
      </c>
      <c r="L191" s="149"/>
      <c r="M191" s="167">
        <v>-120</v>
      </c>
      <c r="N191" s="149"/>
      <c r="O191" s="149"/>
      <c r="P191" s="167">
        <v>-30</v>
      </c>
      <c r="Q191" s="149"/>
      <c r="R191" s="149"/>
      <c r="S191" s="167">
        <v>280</v>
      </c>
      <c r="T191" s="149"/>
    </row>
    <row r="192" spans="1:20" x14ac:dyDescent="0.3">
      <c r="A192" s="164"/>
      <c r="B192" s="149"/>
      <c r="C192" s="112" t="s">
        <v>185</v>
      </c>
      <c r="D192" s="164" t="s">
        <v>9</v>
      </c>
      <c r="E192" s="149"/>
      <c r="F192" s="149"/>
      <c r="G192" s="149"/>
      <c r="H192" s="149"/>
      <c r="I192" s="149"/>
      <c r="J192" s="149"/>
      <c r="K192" s="165">
        <v>400</v>
      </c>
      <c r="L192" s="149"/>
      <c r="M192" s="165">
        <v>-120</v>
      </c>
      <c r="N192" s="149"/>
      <c r="O192" s="149"/>
      <c r="P192" s="165">
        <v>-30</v>
      </c>
      <c r="Q192" s="149"/>
      <c r="R192" s="149"/>
      <c r="S192" s="165">
        <v>280</v>
      </c>
      <c r="T192" s="149"/>
    </row>
    <row r="193" spans="1:20" x14ac:dyDescent="0.3">
      <c r="A193" s="164"/>
      <c r="B193" s="149"/>
      <c r="C193" s="112" t="s">
        <v>186</v>
      </c>
      <c r="D193" s="164" t="s">
        <v>19</v>
      </c>
      <c r="E193" s="149"/>
      <c r="F193" s="149"/>
      <c r="G193" s="149"/>
      <c r="H193" s="149"/>
      <c r="I193" s="149"/>
      <c r="J193" s="149"/>
      <c r="K193" s="165">
        <v>400</v>
      </c>
      <c r="L193" s="149"/>
      <c r="M193" s="165">
        <v>-120</v>
      </c>
      <c r="N193" s="149"/>
      <c r="O193" s="149"/>
      <c r="P193" s="165">
        <v>-30</v>
      </c>
      <c r="Q193" s="149"/>
      <c r="R193" s="149"/>
      <c r="S193" s="165">
        <v>280</v>
      </c>
      <c r="T193" s="149"/>
    </row>
    <row r="194" spans="1:20" x14ac:dyDescent="0.3">
      <c r="A194" s="164"/>
      <c r="B194" s="149"/>
      <c r="C194" s="112" t="s">
        <v>248</v>
      </c>
      <c r="D194" s="164" t="s">
        <v>249</v>
      </c>
      <c r="E194" s="149"/>
      <c r="F194" s="149"/>
      <c r="G194" s="149"/>
      <c r="H194" s="149"/>
      <c r="I194" s="149"/>
      <c r="J194" s="149"/>
      <c r="K194" s="165">
        <v>400</v>
      </c>
      <c r="L194" s="149"/>
      <c r="M194" s="165">
        <v>-120</v>
      </c>
      <c r="N194" s="149"/>
      <c r="O194" s="149"/>
      <c r="P194" s="165">
        <v>-30</v>
      </c>
      <c r="Q194" s="149"/>
      <c r="R194" s="149"/>
      <c r="S194" s="165">
        <v>280</v>
      </c>
      <c r="T194" s="149"/>
    </row>
    <row r="195" spans="1:20" x14ac:dyDescent="0.3">
      <c r="A195" s="164"/>
      <c r="B195" s="149"/>
      <c r="C195" s="112" t="s">
        <v>250</v>
      </c>
      <c r="D195" s="164" t="s">
        <v>251</v>
      </c>
      <c r="E195" s="149"/>
      <c r="F195" s="149"/>
      <c r="G195" s="149"/>
      <c r="H195" s="149"/>
      <c r="I195" s="149"/>
      <c r="J195" s="149"/>
      <c r="K195" s="165">
        <v>400</v>
      </c>
      <c r="L195" s="149"/>
      <c r="M195" s="165">
        <v>-120</v>
      </c>
      <c r="N195" s="149"/>
      <c r="O195" s="149"/>
      <c r="P195" s="165">
        <v>-30</v>
      </c>
      <c r="Q195" s="149"/>
      <c r="R195" s="149"/>
      <c r="S195" s="165">
        <v>280</v>
      </c>
      <c r="T195" s="149"/>
    </row>
    <row r="196" spans="1:20" x14ac:dyDescent="0.3">
      <c r="A196" s="164"/>
      <c r="B196" s="149"/>
      <c r="C196" s="112" t="s">
        <v>258</v>
      </c>
      <c r="D196" s="164" t="s">
        <v>259</v>
      </c>
      <c r="E196" s="149"/>
      <c r="F196" s="149"/>
      <c r="G196" s="149"/>
      <c r="H196" s="149"/>
      <c r="I196" s="149"/>
      <c r="J196" s="149"/>
      <c r="K196" s="165">
        <v>400</v>
      </c>
      <c r="L196" s="149"/>
      <c r="M196" s="165">
        <v>-120</v>
      </c>
      <c r="N196" s="149"/>
      <c r="O196" s="149"/>
      <c r="P196" s="165">
        <v>-30</v>
      </c>
      <c r="Q196" s="149"/>
      <c r="R196" s="149"/>
      <c r="S196" s="165">
        <v>280</v>
      </c>
      <c r="T196" s="149"/>
    </row>
    <row r="197" spans="1:20" ht="45.6" customHeight="1" x14ac:dyDescent="0.3">
      <c r="A197" s="158"/>
      <c r="B197" s="149"/>
      <c r="C197" s="109" t="s">
        <v>102</v>
      </c>
      <c r="D197" s="158" t="s">
        <v>85</v>
      </c>
      <c r="E197" s="149"/>
      <c r="F197" s="149"/>
      <c r="G197" s="149"/>
      <c r="H197" s="149"/>
      <c r="I197" s="149"/>
      <c r="J197" s="149"/>
      <c r="K197" s="159">
        <v>400</v>
      </c>
      <c r="L197" s="149"/>
      <c r="M197" s="159">
        <v>-400</v>
      </c>
      <c r="N197" s="149"/>
      <c r="O197" s="149"/>
      <c r="P197" s="159">
        <v>-100</v>
      </c>
      <c r="Q197" s="149"/>
      <c r="R197" s="149"/>
      <c r="S197" s="159">
        <v>0</v>
      </c>
      <c r="T197" s="149"/>
    </row>
    <row r="198" spans="1:20" ht="27.6" x14ac:dyDescent="0.3">
      <c r="A198" s="168"/>
      <c r="B198" s="149"/>
      <c r="C198" s="110" t="s">
        <v>66</v>
      </c>
      <c r="D198" s="168" t="s">
        <v>81</v>
      </c>
      <c r="E198" s="149"/>
      <c r="F198" s="149"/>
      <c r="G198" s="149"/>
      <c r="H198" s="149"/>
      <c r="I198" s="149"/>
      <c r="J198" s="149"/>
      <c r="K198" s="169">
        <v>400</v>
      </c>
      <c r="L198" s="149"/>
      <c r="M198" s="169">
        <v>-400</v>
      </c>
      <c r="N198" s="149"/>
      <c r="O198" s="149"/>
      <c r="P198" s="169">
        <v>-100</v>
      </c>
      <c r="Q198" s="149"/>
      <c r="R198" s="149"/>
      <c r="S198" s="169">
        <v>0</v>
      </c>
      <c r="T198" s="149"/>
    </row>
    <row r="199" spans="1:20" ht="27.6" x14ac:dyDescent="0.3">
      <c r="A199" s="166"/>
      <c r="B199" s="149"/>
      <c r="C199" s="111" t="s">
        <v>183</v>
      </c>
      <c r="D199" s="166" t="s">
        <v>184</v>
      </c>
      <c r="E199" s="149"/>
      <c r="F199" s="149"/>
      <c r="G199" s="149"/>
      <c r="H199" s="149"/>
      <c r="I199" s="149"/>
      <c r="J199" s="149"/>
      <c r="K199" s="167">
        <v>400</v>
      </c>
      <c r="L199" s="149"/>
      <c r="M199" s="167">
        <v>-400</v>
      </c>
      <c r="N199" s="149"/>
      <c r="O199" s="149"/>
      <c r="P199" s="167">
        <v>-100</v>
      </c>
      <c r="Q199" s="149"/>
      <c r="R199" s="149"/>
      <c r="S199" s="167">
        <v>0</v>
      </c>
      <c r="T199" s="149"/>
    </row>
    <row r="200" spans="1:20" x14ac:dyDescent="0.3">
      <c r="A200" s="164"/>
      <c r="B200" s="149"/>
      <c r="C200" s="112" t="s">
        <v>185</v>
      </c>
      <c r="D200" s="164" t="s">
        <v>9</v>
      </c>
      <c r="E200" s="149"/>
      <c r="F200" s="149"/>
      <c r="G200" s="149"/>
      <c r="H200" s="149"/>
      <c r="I200" s="149"/>
      <c r="J200" s="149"/>
      <c r="K200" s="165">
        <v>400</v>
      </c>
      <c r="L200" s="149"/>
      <c r="M200" s="165">
        <v>-400</v>
      </c>
      <c r="N200" s="149"/>
      <c r="O200" s="149"/>
      <c r="P200" s="165">
        <v>-100</v>
      </c>
      <c r="Q200" s="149"/>
      <c r="R200" s="149"/>
      <c r="S200" s="165">
        <v>0</v>
      </c>
      <c r="T200" s="149"/>
    </row>
    <row r="201" spans="1:20" x14ac:dyDescent="0.3">
      <c r="A201" s="164"/>
      <c r="B201" s="149"/>
      <c r="C201" s="112" t="s">
        <v>186</v>
      </c>
      <c r="D201" s="164" t="s">
        <v>19</v>
      </c>
      <c r="E201" s="149"/>
      <c r="F201" s="149"/>
      <c r="G201" s="149"/>
      <c r="H201" s="149"/>
      <c r="I201" s="149"/>
      <c r="J201" s="149"/>
      <c r="K201" s="165">
        <v>400</v>
      </c>
      <c r="L201" s="149"/>
      <c r="M201" s="165">
        <v>-400</v>
      </c>
      <c r="N201" s="149"/>
      <c r="O201" s="149"/>
      <c r="P201" s="165">
        <v>-100</v>
      </c>
      <c r="Q201" s="149"/>
      <c r="R201" s="149"/>
      <c r="S201" s="165">
        <v>0</v>
      </c>
      <c r="T201" s="149"/>
    </row>
    <row r="202" spans="1:20" x14ac:dyDescent="0.3">
      <c r="A202" s="164"/>
      <c r="B202" s="149"/>
      <c r="C202" s="112" t="s">
        <v>248</v>
      </c>
      <c r="D202" s="164" t="s">
        <v>249</v>
      </c>
      <c r="E202" s="149"/>
      <c r="F202" s="149"/>
      <c r="G202" s="149"/>
      <c r="H202" s="149"/>
      <c r="I202" s="149"/>
      <c r="J202" s="149"/>
      <c r="K202" s="165">
        <v>400</v>
      </c>
      <c r="L202" s="149"/>
      <c r="M202" s="165">
        <v>-400</v>
      </c>
      <c r="N202" s="149"/>
      <c r="O202" s="149"/>
      <c r="P202" s="165">
        <v>-100</v>
      </c>
      <c r="Q202" s="149"/>
      <c r="R202" s="149"/>
      <c r="S202" s="165">
        <v>0</v>
      </c>
      <c r="T202" s="149"/>
    </row>
    <row r="203" spans="1:20" x14ac:dyDescent="0.3">
      <c r="A203" s="164"/>
      <c r="B203" s="149"/>
      <c r="C203" s="112" t="s">
        <v>250</v>
      </c>
      <c r="D203" s="164" t="s">
        <v>251</v>
      </c>
      <c r="E203" s="149"/>
      <c r="F203" s="149"/>
      <c r="G203" s="149"/>
      <c r="H203" s="149"/>
      <c r="I203" s="149"/>
      <c r="J203" s="149"/>
      <c r="K203" s="165">
        <v>400</v>
      </c>
      <c r="L203" s="149"/>
      <c r="M203" s="165">
        <v>-400</v>
      </c>
      <c r="N203" s="149"/>
      <c r="O203" s="149"/>
      <c r="P203" s="165">
        <v>-100</v>
      </c>
      <c r="Q203" s="149"/>
      <c r="R203" s="149"/>
      <c r="S203" s="165">
        <v>0</v>
      </c>
      <c r="T203" s="149"/>
    </row>
    <row r="204" spans="1:20" x14ac:dyDescent="0.3">
      <c r="A204" s="164"/>
      <c r="B204" s="149"/>
      <c r="C204" s="112" t="s">
        <v>258</v>
      </c>
      <c r="D204" s="164" t="s">
        <v>259</v>
      </c>
      <c r="E204" s="149"/>
      <c r="F204" s="149"/>
      <c r="G204" s="149"/>
      <c r="H204" s="149"/>
      <c r="I204" s="149"/>
      <c r="J204" s="149"/>
      <c r="K204" s="165">
        <v>400</v>
      </c>
      <c r="L204" s="149"/>
      <c r="M204" s="165">
        <v>-400</v>
      </c>
      <c r="N204" s="149"/>
      <c r="O204" s="149"/>
      <c r="P204" s="165">
        <v>-100</v>
      </c>
      <c r="Q204" s="149"/>
      <c r="R204" s="149"/>
      <c r="S204" s="165">
        <v>0</v>
      </c>
      <c r="T204" s="149"/>
    </row>
    <row r="205" spans="1:20" ht="47.4" customHeight="1" x14ac:dyDescent="0.3">
      <c r="A205" s="158"/>
      <c r="B205" s="149"/>
      <c r="C205" s="109" t="s">
        <v>103</v>
      </c>
      <c r="D205" s="158" t="s">
        <v>104</v>
      </c>
      <c r="E205" s="149"/>
      <c r="F205" s="149"/>
      <c r="G205" s="149"/>
      <c r="H205" s="149"/>
      <c r="I205" s="149"/>
      <c r="J205" s="149"/>
      <c r="K205" s="159">
        <v>0</v>
      </c>
      <c r="L205" s="149"/>
      <c r="M205" s="159">
        <v>0</v>
      </c>
      <c r="N205" s="149"/>
      <c r="O205" s="149"/>
      <c r="P205" s="159">
        <v>0</v>
      </c>
      <c r="Q205" s="149"/>
      <c r="R205" s="149"/>
      <c r="S205" s="159">
        <v>0</v>
      </c>
      <c r="T205" s="149"/>
    </row>
    <row r="206" spans="1:20" ht="27.6" x14ac:dyDescent="0.3">
      <c r="A206" s="168"/>
      <c r="B206" s="149"/>
      <c r="C206" s="110" t="s">
        <v>66</v>
      </c>
      <c r="D206" s="168" t="s">
        <v>81</v>
      </c>
      <c r="E206" s="149"/>
      <c r="F206" s="149"/>
      <c r="G206" s="149"/>
      <c r="H206" s="149"/>
      <c r="I206" s="149"/>
      <c r="J206" s="149"/>
      <c r="K206" s="169">
        <v>0</v>
      </c>
      <c r="L206" s="149"/>
      <c r="M206" s="169">
        <v>0</v>
      </c>
      <c r="N206" s="149"/>
      <c r="O206" s="149"/>
      <c r="P206" s="169">
        <v>0</v>
      </c>
      <c r="Q206" s="149"/>
      <c r="R206" s="149"/>
      <c r="S206" s="169">
        <v>0</v>
      </c>
      <c r="T206" s="149"/>
    </row>
    <row r="207" spans="1:20" ht="27.6" x14ac:dyDescent="0.3">
      <c r="A207" s="166"/>
      <c r="B207" s="149"/>
      <c r="C207" s="111" t="s">
        <v>183</v>
      </c>
      <c r="D207" s="166" t="s">
        <v>184</v>
      </c>
      <c r="E207" s="149"/>
      <c r="F207" s="149"/>
      <c r="G207" s="149"/>
      <c r="H207" s="149"/>
      <c r="I207" s="149"/>
      <c r="J207" s="149"/>
      <c r="K207" s="167">
        <v>0</v>
      </c>
      <c r="L207" s="149"/>
      <c r="M207" s="167">
        <v>0</v>
      </c>
      <c r="N207" s="149"/>
      <c r="O207" s="149"/>
      <c r="P207" s="167">
        <v>0</v>
      </c>
      <c r="Q207" s="149"/>
      <c r="R207" s="149"/>
      <c r="S207" s="167">
        <v>0</v>
      </c>
      <c r="T207" s="149"/>
    </row>
    <row r="208" spans="1:20" x14ac:dyDescent="0.3">
      <c r="A208" s="164"/>
      <c r="B208" s="149"/>
      <c r="C208" s="112" t="s">
        <v>185</v>
      </c>
      <c r="D208" s="164" t="s">
        <v>9</v>
      </c>
      <c r="E208" s="149"/>
      <c r="F208" s="149"/>
      <c r="G208" s="149"/>
      <c r="H208" s="149"/>
      <c r="I208" s="149"/>
      <c r="J208" s="149"/>
      <c r="K208" s="165">
        <v>0</v>
      </c>
      <c r="L208" s="149"/>
      <c r="M208" s="165">
        <v>0</v>
      </c>
      <c r="N208" s="149"/>
      <c r="O208" s="149"/>
      <c r="P208" s="165">
        <v>0</v>
      </c>
      <c r="Q208" s="149"/>
      <c r="R208" s="149"/>
      <c r="S208" s="165">
        <v>0</v>
      </c>
      <c r="T208" s="149"/>
    </row>
    <row r="209" spans="1:20" x14ac:dyDescent="0.3">
      <c r="A209" s="164"/>
      <c r="B209" s="149"/>
      <c r="C209" s="112" t="s">
        <v>186</v>
      </c>
      <c r="D209" s="164" t="s">
        <v>19</v>
      </c>
      <c r="E209" s="149"/>
      <c r="F209" s="149"/>
      <c r="G209" s="149"/>
      <c r="H209" s="149"/>
      <c r="I209" s="149"/>
      <c r="J209" s="149"/>
      <c r="K209" s="165">
        <v>0</v>
      </c>
      <c r="L209" s="149"/>
      <c r="M209" s="165">
        <v>0</v>
      </c>
      <c r="N209" s="149"/>
      <c r="O209" s="149"/>
      <c r="P209" s="165">
        <v>0</v>
      </c>
      <c r="Q209" s="149"/>
      <c r="R209" s="149"/>
      <c r="S209" s="165">
        <v>0</v>
      </c>
      <c r="T209" s="149"/>
    </row>
    <row r="210" spans="1:20" x14ac:dyDescent="0.3">
      <c r="A210" s="164"/>
      <c r="B210" s="149"/>
      <c r="C210" s="112" t="s">
        <v>248</v>
      </c>
      <c r="D210" s="164" t="s">
        <v>249</v>
      </c>
      <c r="E210" s="149"/>
      <c r="F210" s="149"/>
      <c r="G210" s="149"/>
      <c r="H210" s="149"/>
      <c r="I210" s="149"/>
      <c r="J210" s="149"/>
      <c r="K210" s="165">
        <v>0</v>
      </c>
      <c r="L210" s="149"/>
      <c r="M210" s="165">
        <v>0</v>
      </c>
      <c r="N210" s="149"/>
      <c r="O210" s="149"/>
      <c r="P210" s="165">
        <v>0</v>
      </c>
      <c r="Q210" s="149"/>
      <c r="R210" s="149"/>
      <c r="S210" s="165">
        <v>0</v>
      </c>
      <c r="T210" s="149"/>
    </row>
    <row r="211" spans="1:20" x14ac:dyDescent="0.3">
      <c r="A211" s="164"/>
      <c r="B211" s="149"/>
      <c r="C211" s="112" t="s">
        <v>250</v>
      </c>
      <c r="D211" s="164" t="s">
        <v>251</v>
      </c>
      <c r="E211" s="149"/>
      <c r="F211" s="149"/>
      <c r="G211" s="149"/>
      <c r="H211" s="149"/>
      <c r="I211" s="149"/>
      <c r="J211" s="149"/>
      <c r="K211" s="165">
        <v>0</v>
      </c>
      <c r="L211" s="149"/>
      <c r="M211" s="165">
        <v>0</v>
      </c>
      <c r="N211" s="149"/>
      <c r="O211" s="149"/>
      <c r="P211" s="165">
        <v>0</v>
      </c>
      <c r="Q211" s="149"/>
      <c r="R211" s="149"/>
      <c r="S211" s="165">
        <v>0</v>
      </c>
      <c r="T211" s="149"/>
    </row>
    <row r="212" spans="1:20" x14ac:dyDescent="0.3">
      <c r="A212" s="164"/>
      <c r="B212" s="149"/>
      <c r="C212" s="112" t="s">
        <v>258</v>
      </c>
      <c r="D212" s="164" t="s">
        <v>259</v>
      </c>
      <c r="E212" s="149"/>
      <c r="F212" s="149"/>
      <c r="G212" s="149"/>
      <c r="H212" s="149"/>
      <c r="I212" s="149"/>
      <c r="J212" s="149"/>
      <c r="K212" s="165">
        <v>0</v>
      </c>
      <c r="L212" s="149"/>
      <c r="M212" s="165">
        <v>0</v>
      </c>
      <c r="N212" s="149"/>
      <c r="O212" s="149"/>
      <c r="P212" s="165">
        <v>0</v>
      </c>
      <c r="Q212" s="149"/>
      <c r="R212" s="149"/>
      <c r="S212" s="165">
        <v>0</v>
      </c>
      <c r="T212" s="149"/>
    </row>
    <row r="213" spans="1:20" ht="43.8" customHeight="1" x14ac:dyDescent="0.3">
      <c r="A213" s="158"/>
      <c r="B213" s="149"/>
      <c r="C213" s="109" t="s">
        <v>105</v>
      </c>
      <c r="D213" s="158" t="s">
        <v>106</v>
      </c>
      <c r="E213" s="149"/>
      <c r="F213" s="149"/>
      <c r="G213" s="149"/>
      <c r="H213" s="149"/>
      <c r="I213" s="149"/>
      <c r="J213" s="149"/>
      <c r="K213" s="159">
        <v>0</v>
      </c>
      <c r="L213" s="149"/>
      <c r="M213" s="159">
        <v>70</v>
      </c>
      <c r="N213" s="149"/>
      <c r="O213" s="149"/>
      <c r="P213" s="159">
        <v>100</v>
      </c>
      <c r="Q213" s="149"/>
      <c r="R213" s="149"/>
      <c r="S213" s="159">
        <v>70</v>
      </c>
      <c r="T213" s="149"/>
    </row>
    <row r="214" spans="1:20" ht="27.6" x14ac:dyDescent="0.3">
      <c r="A214" s="168"/>
      <c r="B214" s="149"/>
      <c r="C214" s="110" t="s">
        <v>66</v>
      </c>
      <c r="D214" s="168" t="s">
        <v>81</v>
      </c>
      <c r="E214" s="149"/>
      <c r="F214" s="149"/>
      <c r="G214" s="149"/>
      <c r="H214" s="149"/>
      <c r="I214" s="149"/>
      <c r="J214" s="149"/>
      <c r="K214" s="169">
        <v>0</v>
      </c>
      <c r="L214" s="149"/>
      <c r="M214" s="169">
        <v>70</v>
      </c>
      <c r="N214" s="149"/>
      <c r="O214" s="149"/>
      <c r="P214" s="169">
        <v>100</v>
      </c>
      <c r="Q214" s="149"/>
      <c r="R214" s="149"/>
      <c r="S214" s="169">
        <v>70</v>
      </c>
      <c r="T214" s="149"/>
    </row>
    <row r="215" spans="1:20" ht="27.6" x14ac:dyDescent="0.3">
      <c r="A215" s="166"/>
      <c r="B215" s="149"/>
      <c r="C215" s="111" t="s">
        <v>183</v>
      </c>
      <c r="D215" s="166" t="s">
        <v>184</v>
      </c>
      <c r="E215" s="149"/>
      <c r="F215" s="149"/>
      <c r="G215" s="149"/>
      <c r="H215" s="149"/>
      <c r="I215" s="149"/>
      <c r="J215" s="149"/>
      <c r="K215" s="167">
        <v>0</v>
      </c>
      <c r="L215" s="149"/>
      <c r="M215" s="167">
        <v>70</v>
      </c>
      <c r="N215" s="149"/>
      <c r="O215" s="149"/>
      <c r="P215" s="167">
        <v>100</v>
      </c>
      <c r="Q215" s="149"/>
      <c r="R215" s="149"/>
      <c r="S215" s="167">
        <v>70</v>
      </c>
      <c r="T215" s="149"/>
    </row>
    <row r="216" spans="1:20" x14ac:dyDescent="0.3">
      <c r="A216" s="164"/>
      <c r="B216" s="149"/>
      <c r="C216" s="112" t="s">
        <v>185</v>
      </c>
      <c r="D216" s="164" t="s">
        <v>9</v>
      </c>
      <c r="E216" s="149"/>
      <c r="F216" s="149"/>
      <c r="G216" s="149"/>
      <c r="H216" s="149"/>
      <c r="I216" s="149"/>
      <c r="J216" s="149"/>
      <c r="K216" s="165">
        <v>0</v>
      </c>
      <c r="L216" s="149"/>
      <c r="M216" s="165">
        <v>70</v>
      </c>
      <c r="N216" s="149"/>
      <c r="O216" s="149"/>
      <c r="P216" s="165">
        <v>100</v>
      </c>
      <c r="Q216" s="149"/>
      <c r="R216" s="149"/>
      <c r="S216" s="165">
        <v>70</v>
      </c>
      <c r="T216" s="149"/>
    </row>
    <row r="217" spans="1:20" x14ac:dyDescent="0.3">
      <c r="A217" s="164"/>
      <c r="B217" s="149"/>
      <c r="C217" s="112" t="s">
        <v>186</v>
      </c>
      <c r="D217" s="164" t="s">
        <v>19</v>
      </c>
      <c r="E217" s="149"/>
      <c r="F217" s="149"/>
      <c r="G217" s="149"/>
      <c r="H217" s="149"/>
      <c r="I217" s="149"/>
      <c r="J217" s="149"/>
      <c r="K217" s="165">
        <v>0</v>
      </c>
      <c r="L217" s="149"/>
      <c r="M217" s="165">
        <v>70</v>
      </c>
      <c r="N217" s="149"/>
      <c r="O217" s="149"/>
      <c r="P217" s="165">
        <v>100</v>
      </c>
      <c r="Q217" s="149"/>
      <c r="R217" s="149"/>
      <c r="S217" s="165">
        <v>70</v>
      </c>
      <c r="T217" s="149"/>
    </row>
    <row r="218" spans="1:20" x14ac:dyDescent="0.3">
      <c r="A218" s="164"/>
      <c r="B218" s="149"/>
      <c r="C218" s="112" t="s">
        <v>187</v>
      </c>
      <c r="D218" s="164" t="s">
        <v>188</v>
      </c>
      <c r="E218" s="149"/>
      <c r="F218" s="149"/>
      <c r="G218" s="149"/>
      <c r="H218" s="149"/>
      <c r="I218" s="149"/>
      <c r="J218" s="149"/>
      <c r="K218" s="165">
        <v>0</v>
      </c>
      <c r="L218" s="149"/>
      <c r="M218" s="165">
        <v>70</v>
      </c>
      <c r="N218" s="149"/>
      <c r="O218" s="149"/>
      <c r="P218" s="165">
        <v>100</v>
      </c>
      <c r="Q218" s="149"/>
      <c r="R218" s="149"/>
      <c r="S218" s="165">
        <v>70</v>
      </c>
      <c r="T218" s="149"/>
    </row>
    <row r="219" spans="1:20" x14ac:dyDescent="0.3">
      <c r="A219" s="164"/>
      <c r="B219" s="149"/>
      <c r="C219" s="112" t="s">
        <v>197</v>
      </c>
      <c r="D219" s="164" t="s">
        <v>198</v>
      </c>
      <c r="E219" s="149"/>
      <c r="F219" s="149"/>
      <c r="G219" s="149"/>
      <c r="H219" s="149"/>
      <c r="I219" s="149"/>
      <c r="J219" s="149"/>
      <c r="K219" s="165">
        <v>0</v>
      </c>
      <c r="L219" s="149"/>
      <c r="M219" s="165">
        <v>70</v>
      </c>
      <c r="N219" s="149"/>
      <c r="O219" s="149"/>
      <c r="P219" s="165">
        <v>100</v>
      </c>
      <c r="Q219" s="149"/>
      <c r="R219" s="149"/>
      <c r="S219" s="165">
        <v>70</v>
      </c>
      <c r="T219" s="149"/>
    </row>
    <row r="220" spans="1:20" x14ac:dyDescent="0.3">
      <c r="A220" s="164"/>
      <c r="B220" s="149"/>
      <c r="C220" s="112" t="s">
        <v>199</v>
      </c>
      <c r="D220" s="164" t="s">
        <v>200</v>
      </c>
      <c r="E220" s="149"/>
      <c r="F220" s="149"/>
      <c r="G220" s="149"/>
      <c r="H220" s="149"/>
      <c r="I220" s="149"/>
      <c r="J220" s="149"/>
      <c r="K220" s="165">
        <v>0</v>
      </c>
      <c r="L220" s="149"/>
      <c r="M220" s="165">
        <v>70</v>
      </c>
      <c r="N220" s="149"/>
      <c r="O220" s="149"/>
      <c r="P220" s="165">
        <v>100</v>
      </c>
      <c r="Q220" s="149"/>
      <c r="R220" s="149"/>
      <c r="S220" s="165">
        <v>70</v>
      </c>
      <c r="T220" s="149"/>
    </row>
    <row r="221" spans="1:20" ht="46.2" customHeight="1" x14ac:dyDescent="0.3">
      <c r="A221" s="158"/>
      <c r="B221" s="149"/>
      <c r="C221" s="109" t="s">
        <v>107</v>
      </c>
      <c r="D221" s="158" t="s">
        <v>367</v>
      </c>
      <c r="E221" s="149"/>
      <c r="F221" s="149"/>
      <c r="G221" s="149"/>
      <c r="H221" s="149"/>
      <c r="I221" s="149"/>
      <c r="J221" s="149"/>
      <c r="K221" s="159">
        <v>0</v>
      </c>
      <c r="L221" s="149"/>
      <c r="M221" s="159">
        <v>650</v>
      </c>
      <c r="N221" s="149"/>
      <c r="O221" s="149"/>
      <c r="P221" s="159">
        <v>100</v>
      </c>
      <c r="Q221" s="149"/>
      <c r="R221" s="149"/>
      <c r="S221" s="159">
        <v>650</v>
      </c>
      <c r="T221" s="149"/>
    </row>
    <row r="222" spans="1:20" ht="27.6" x14ac:dyDescent="0.3">
      <c r="A222" s="168"/>
      <c r="B222" s="149"/>
      <c r="C222" s="110" t="s">
        <v>66</v>
      </c>
      <c r="D222" s="168" t="s">
        <v>81</v>
      </c>
      <c r="E222" s="149"/>
      <c r="F222" s="149"/>
      <c r="G222" s="149"/>
      <c r="H222" s="149"/>
      <c r="I222" s="149"/>
      <c r="J222" s="149"/>
      <c r="K222" s="169">
        <v>0</v>
      </c>
      <c r="L222" s="149"/>
      <c r="M222" s="169">
        <v>650</v>
      </c>
      <c r="N222" s="149"/>
      <c r="O222" s="149"/>
      <c r="P222" s="169">
        <v>100</v>
      </c>
      <c r="Q222" s="149"/>
      <c r="R222" s="149"/>
      <c r="S222" s="169">
        <v>650</v>
      </c>
      <c r="T222" s="149"/>
    </row>
    <row r="223" spans="1:20" ht="27.6" x14ac:dyDescent="0.3">
      <c r="A223" s="166"/>
      <c r="B223" s="149"/>
      <c r="C223" s="111" t="s">
        <v>183</v>
      </c>
      <c r="D223" s="166" t="s">
        <v>184</v>
      </c>
      <c r="E223" s="149"/>
      <c r="F223" s="149"/>
      <c r="G223" s="149"/>
      <c r="H223" s="149"/>
      <c r="I223" s="149"/>
      <c r="J223" s="149"/>
      <c r="K223" s="167">
        <v>0</v>
      </c>
      <c r="L223" s="149"/>
      <c r="M223" s="167">
        <v>650</v>
      </c>
      <c r="N223" s="149"/>
      <c r="O223" s="149"/>
      <c r="P223" s="167">
        <v>100</v>
      </c>
      <c r="Q223" s="149"/>
      <c r="R223" s="149"/>
      <c r="S223" s="167">
        <v>650</v>
      </c>
      <c r="T223" s="149"/>
    </row>
    <row r="224" spans="1:20" x14ac:dyDescent="0.3">
      <c r="A224" s="164"/>
      <c r="B224" s="149"/>
      <c r="C224" s="112" t="s">
        <v>185</v>
      </c>
      <c r="D224" s="164" t="s">
        <v>9</v>
      </c>
      <c r="E224" s="149"/>
      <c r="F224" s="149"/>
      <c r="G224" s="149"/>
      <c r="H224" s="149"/>
      <c r="I224" s="149"/>
      <c r="J224" s="149"/>
      <c r="K224" s="165">
        <v>0</v>
      </c>
      <c r="L224" s="149"/>
      <c r="M224" s="165">
        <v>650</v>
      </c>
      <c r="N224" s="149"/>
      <c r="O224" s="149"/>
      <c r="P224" s="165">
        <v>100</v>
      </c>
      <c r="Q224" s="149"/>
      <c r="R224" s="149"/>
      <c r="S224" s="165">
        <v>650</v>
      </c>
      <c r="T224" s="149"/>
    </row>
    <row r="225" spans="1:20" x14ac:dyDescent="0.3">
      <c r="A225" s="164"/>
      <c r="B225" s="149"/>
      <c r="C225" s="112" t="s">
        <v>186</v>
      </c>
      <c r="D225" s="164" t="s">
        <v>19</v>
      </c>
      <c r="E225" s="149"/>
      <c r="F225" s="149"/>
      <c r="G225" s="149"/>
      <c r="H225" s="149"/>
      <c r="I225" s="149"/>
      <c r="J225" s="149"/>
      <c r="K225" s="165">
        <v>0</v>
      </c>
      <c r="L225" s="149"/>
      <c r="M225" s="165">
        <v>650</v>
      </c>
      <c r="N225" s="149"/>
      <c r="O225" s="149"/>
      <c r="P225" s="165">
        <v>100</v>
      </c>
      <c r="Q225" s="149"/>
      <c r="R225" s="149"/>
      <c r="S225" s="165">
        <v>650</v>
      </c>
      <c r="T225" s="149"/>
    </row>
    <row r="226" spans="1:20" x14ac:dyDescent="0.3">
      <c r="A226" s="164"/>
      <c r="B226" s="149"/>
      <c r="C226" s="112" t="s">
        <v>207</v>
      </c>
      <c r="D226" s="164" t="s">
        <v>208</v>
      </c>
      <c r="E226" s="149"/>
      <c r="F226" s="149"/>
      <c r="G226" s="149"/>
      <c r="H226" s="149"/>
      <c r="I226" s="149"/>
      <c r="J226" s="149"/>
      <c r="K226" s="165">
        <v>0</v>
      </c>
      <c r="L226" s="149"/>
      <c r="M226" s="165">
        <v>0</v>
      </c>
      <c r="N226" s="149"/>
      <c r="O226" s="149"/>
      <c r="P226" s="165">
        <v>0</v>
      </c>
      <c r="Q226" s="149"/>
      <c r="R226" s="149"/>
      <c r="S226" s="165">
        <v>0</v>
      </c>
      <c r="T226" s="149"/>
    </row>
    <row r="227" spans="1:20" x14ac:dyDescent="0.3">
      <c r="A227" s="164"/>
      <c r="B227" s="149"/>
      <c r="C227" s="112" t="s">
        <v>209</v>
      </c>
      <c r="D227" s="164" t="s">
        <v>210</v>
      </c>
      <c r="E227" s="149"/>
      <c r="F227" s="149"/>
      <c r="G227" s="149"/>
      <c r="H227" s="149"/>
      <c r="I227" s="149"/>
      <c r="J227" s="149"/>
      <c r="K227" s="165">
        <v>0</v>
      </c>
      <c r="L227" s="149"/>
      <c r="M227" s="165">
        <v>0</v>
      </c>
      <c r="N227" s="149"/>
      <c r="O227" s="149"/>
      <c r="P227" s="165">
        <v>0</v>
      </c>
      <c r="Q227" s="149"/>
      <c r="R227" s="149"/>
      <c r="S227" s="165">
        <v>0</v>
      </c>
      <c r="T227" s="149"/>
    </row>
    <row r="228" spans="1:20" x14ac:dyDescent="0.3">
      <c r="A228" s="164"/>
      <c r="B228" s="149"/>
      <c r="C228" s="112" t="s">
        <v>219</v>
      </c>
      <c r="D228" s="164" t="s">
        <v>220</v>
      </c>
      <c r="E228" s="149"/>
      <c r="F228" s="149"/>
      <c r="G228" s="149"/>
      <c r="H228" s="149"/>
      <c r="I228" s="149"/>
      <c r="J228" s="149"/>
      <c r="K228" s="165">
        <v>0</v>
      </c>
      <c r="L228" s="149"/>
      <c r="M228" s="165">
        <v>0</v>
      </c>
      <c r="N228" s="149"/>
      <c r="O228" s="149"/>
      <c r="P228" s="165">
        <v>0</v>
      </c>
      <c r="Q228" s="149"/>
      <c r="R228" s="149"/>
      <c r="S228" s="165">
        <v>0</v>
      </c>
      <c r="T228" s="149"/>
    </row>
    <row r="229" spans="1:20" x14ac:dyDescent="0.3">
      <c r="A229" s="164"/>
      <c r="B229" s="149"/>
      <c r="C229" s="112" t="s">
        <v>248</v>
      </c>
      <c r="D229" s="164" t="s">
        <v>249</v>
      </c>
      <c r="E229" s="149"/>
      <c r="F229" s="149"/>
      <c r="G229" s="149"/>
      <c r="H229" s="149"/>
      <c r="I229" s="149"/>
      <c r="J229" s="149"/>
      <c r="K229" s="165">
        <v>0</v>
      </c>
      <c r="L229" s="149"/>
      <c r="M229" s="165">
        <v>650</v>
      </c>
      <c r="N229" s="149"/>
      <c r="O229" s="149"/>
      <c r="P229" s="165">
        <v>100</v>
      </c>
      <c r="Q229" s="149"/>
      <c r="R229" s="149"/>
      <c r="S229" s="165">
        <v>650</v>
      </c>
      <c r="T229" s="149"/>
    </row>
    <row r="230" spans="1:20" x14ac:dyDescent="0.3">
      <c r="A230" s="164"/>
      <c r="B230" s="149"/>
      <c r="C230" s="112" t="s">
        <v>260</v>
      </c>
      <c r="D230" s="164" t="s">
        <v>261</v>
      </c>
      <c r="E230" s="149"/>
      <c r="F230" s="149"/>
      <c r="G230" s="149"/>
      <c r="H230" s="149"/>
      <c r="I230" s="149"/>
      <c r="J230" s="149"/>
      <c r="K230" s="165">
        <v>0</v>
      </c>
      <c r="L230" s="149"/>
      <c r="M230" s="165">
        <v>650</v>
      </c>
      <c r="N230" s="149"/>
      <c r="O230" s="149"/>
      <c r="P230" s="165">
        <v>100</v>
      </c>
      <c r="Q230" s="149"/>
      <c r="R230" s="149"/>
      <c r="S230" s="165">
        <v>650</v>
      </c>
      <c r="T230" s="149"/>
    </row>
    <row r="231" spans="1:20" x14ac:dyDescent="0.3">
      <c r="A231" s="164"/>
      <c r="B231" s="149"/>
      <c r="C231" s="112" t="s">
        <v>262</v>
      </c>
      <c r="D231" s="164" t="s">
        <v>263</v>
      </c>
      <c r="E231" s="149"/>
      <c r="F231" s="149"/>
      <c r="G231" s="149"/>
      <c r="H231" s="149"/>
      <c r="I231" s="149"/>
      <c r="J231" s="149"/>
      <c r="K231" s="165">
        <v>0</v>
      </c>
      <c r="L231" s="149"/>
      <c r="M231" s="165">
        <v>650</v>
      </c>
      <c r="N231" s="149"/>
      <c r="O231" s="149"/>
      <c r="P231" s="165">
        <v>100</v>
      </c>
      <c r="Q231" s="149"/>
      <c r="R231" s="149"/>
      <c r="S231" s="165">
        <v>650</v>
      </c>
      <c r="T231" s="149"/>
    </row>
    <row r="232" spans="1:20" ht="48" customHeight="1" x14ac:dyDescent="0.3">
      <c r="A232" s="158"/>
      <c r="B232" s="149"/>
      <c r="C232" s="109" t="s">
        <v>368</v>
      </c>
      <c r="D232" s="158" t="s">
        <v>369</v>
      </c>
      <c r="E232" s="149"/>
      <c r="F232" s="149"/>
      <c r="G232" s="149"/>
      <c r="H232" s="149"/>
      <c r="I232" s="149"/>
      <c r="J232" s="149"/>
      <c r="K232" s="159">
        <v>0</v>
      </c>
      <c r="L232" s="149"/>
      <c r="M232" s="159">
        <v>0</v>
      </c>
      <c r="N232" s="149"/>
      <c r="O232" s="149"/>
      <c r="P232" s="159">
        <v>0</v>
      </c>
      <c r="Q232" s="149"/>
      <c r="R232" s="149"/>
      <c r="S232" s="159">
        <v>0</v>
      </c>
      <c r="T232" s="149"/>
    </row>
    <row r="233" spans="1:20" ht="27.6" x14ac:dyDescent="0.3">
      <c r="A233" s="168"/>
      <c r="B233" s="149"/>
      <c r="C233" s="110" t="s">
        <v>66</v>
      </c>
      <c r="D233" s="168" t="s">
        <v>81</v>
      </c>
      <c r="E233" s="149"/>
      <c r="F233" s="149"/>
      <c r="G233" s="149"/>
      <c r="H233" s="149"/>
      <c r="I233" s="149"/>
      <c r="J233" s="149"/>
      <c r="K233" s="169">
        <v>0</v>
      </c>
      <c r="L233" s="149"/>
      <c r="M233" s="169">
        <v>0</v>
      </c>
      <c r="N233" s="149"/>
      <c r="O233" s="149"/>
      <c r="P233" s="169">
        <v>0</v>
      </c>
      <c r="Q233" s="149"/>
      <c r="R233" s="149"/>
      <c r="S233" s="169">
        <v>0</v>
      </c>
      <c r="T233" s="149"/>
    </row>
    <row r="234" spans="1:20" ht="27.6" x14ac:dyDescent="0.3">
      <c r="A234" s="166"/>
      <c r="B234" s="149"/>
      <c r="C234" s="111" t="s">
        <v>183</v>
      </c>
      <c r="D234" s="166" t="s">
        <v>184</v>
      </c>
      <c r="E234" s="149"/>
      <c r="F234" s="149"/>
      <c r="G234" s="149"/>
      <c r="H234" s="149"/>
      <c r="I234" s="149"/>
      <c r="J234" s="149"/>
      <c r="K234" s="167">
        <v>0</v>
      </c>
      <c r="L234" s="149"/>
      <c r="M234" s="167">
        <v>0</v>
      </c>
      <c r="N234" s="149"/>
      <c r="O234" s="149"/>
      <c r="P234" s="167">
        <v>0</v>
      </c>
      <c r="Q234" s="149"/>
      <c r="R234" s="149"/>
      <c r="S234" s="167">
        <v>0</v>
      </c>
      <c r="T234" s="149"/>
    </row>
    <row r="235" spans="1:20" x14ac:dyDescent="0.3">
      <c r="A235" s="164"/>
      <c r="B235" s="149"/>
      <c r="C235" s="112" t="s">
        <v>185</v>
      </c>
      <c r="D235" s="164" t="s">
        <v>9</v>
      </c>
      <c r="E235" s="149"/>
      <c r="F235" s="149"/>
      <c r="G235" s="149"/>
      <c r="H235" s="149"/>
      <c r="I235" s="149"/>
      <c r="J235" s="149"/>
      <c r="K235" s="165">
        <v>0</v>
      </c>
      <c r="L235" s="149"/>
      <c r="M235" s="165">
        <v>0</v>
      </c>
      <c r="N235" s="149"/>
      <c r="O235" s="149"/>
      <c r="P235" s="165">
        <v>0</v>
      </c>
      <c r="Q235" s="149"/>
      <c r="R235" s="149"/>
      <c r="S235" s="165">
        <v>0</v>
      </c>
      <c r="T235" s="149"/>
    </row>
    <row r="236" spans="1:20" x14ac:dyDescent="0.3">
      <c r="A236" s="164"/>
      <c r="B236" s="149"/>
      <c r="C236" s="112" t="s">
        <v>186</v>
      </c>
      <c r="D236" s="164" t="s">
        <v>19</v>
      </c>
      <c r="E236" s="149"/>
      <c r="F236" s="149"/>
      <c r="G236" s="149"/>
      <c r="H236" s="149"/>
      <c r="I236" s="149"/>
      <c r="J236" s="149"/>
      <c r="K236" s="165">
        <v>0</v>
      </c>
      <c r="L236" s="149"/>
      <c r="M236" s="165">
        <v>0</v>
      </c>
      <c r="N236" s="149"/>
      <c r="O236" s="149"/>
      <c r="P236" s="165">
        <v>0</v>
      </c>
      <c r="Q236" s="149"/>
      <c r="R236" s="149"/>
      <c r="S236" s="165">
        <v>0</v>
      </c>
      <c r="T236" s="149"/>
    </row>
    <row r="237" spans="1:20" x14ac:dyDescent="0.3">
      <c r="A237" s="164"/>
      <c r="B237" s="149"/>
      <c r="C237" s="112" t="s">
        <v>248</v>
      </c>
      <c r="D237" s="164" t="s">
        <v>249</v>
      </c>
      <c r="E237" s="149"/>
      <c r="F237" s="149"/>
      <c r="G237" s="149"/>
      <c r="H237" s="149"/>
      <c r="I237" s="149"/>
      <c r="J237" s="149"/>
      <c r="K237" s="165">
        <v>0</v>
      </c>
      <c r="L237" s="149"/>
      <c r="M237" s="165">
        <v>0</v>
      </c>
      <c r="N237" s="149"/>
      <c r="O237" s="149"/>
      <c r="P237" s="165">
        <v>0</v>
      </c>
      <c r="Q237" s="149"/>
      <c r="R237" s="149"/>
      <c r="S237" s="165">
        <v>0</v>
      </c>
      <c r="T237" s="149"/>
    </row>
    <row r="238" spans="1:20" x14ac:dyDescent="0.3">
      <c r="A238" s="164"/>
      <c r="B238" s="149"/>
      <c r="C238" s="112" t="s">
        <v>290</v>
      </c>
      <c r="D238" s="164" t="s">
        <v>291</v>
      </c>
      <c r="E238" s="149"/>
      <c r="F238" s="149"/>
      <c r="G238" s="149"/>
      <c r="H238" s="149"/>
      <c r="I238" s="149"/>
      <c r="J238" s="149"/>
      <c r="K238" s="165">
        <v>0</v>
      </c>
      <c r="L238" s="149"/>
      <c r="M238" s="165">
        <v>0</v>
      </c>
      <c r="N238" s="149"/>
      <c r="O238" s="149"/>
      <c r="P238" s="165">
        <v>0</v>
      </c>
      <c r="Q238" s="149"/>
      <c r="R238" s="149"/>
      <c r="S238" s="165">
        <v>0</v>
      </c>
      <c r="T238" s="149"/>
    </row>
    <row r="239" spans="1:20" x14ac:dyDescent="0.3">
      <c r="A239" s="164"/>
      <c r="B239" s="149"/>
      <c r="C239" s="112" t="s">
        <v>370</v>
      </c>
      <c r="D239" s="164" t="s">
        <v>371</v>
      </c>
      <c r="E239" s="149"/>
      <c r="F239" s="149"/>
      <c r="G239" s="149"/>
      <c r="H239" s="149"/>
      <c r="I239" s="149"/>
      <c r="J239" s="149"/>
      <c r="K239" s="165">
        <v>0</v>
      </c>
      <c r="L239" s="149"/>
      <c r="M239" s="165">
        <v>0</v>
      </c>
      <c r="N239" s="149"/>
      <c r="O239" s="149"/>
      <c r="P239" s="165">
        <v>0</v>
      </c>
      <c r="Q239" s="149"/>
      <c r="R239" s="149"/>
      <c r="S239" s="165">
        <v>0</v>
      </c>
      <c r="T239" s="149"/>
    </row>
    <row r="240" spans="1:20" ht="43.8" customHeight="1" x14ac:dyDescent="0.3">
      <c r="A240" s="158"/>
      <c r="B240" s="149"/>
      <c r="C240" s="109" t="s">
        <v>109</v>
      </c>
      <c r="D240" s="158" t="s">
        <v>372</v>
      </c>
      <c r="E240" s="149"/>
      <c r="F240" s="149"/>
      <c r="G240" s="149"/>
      <c r="H240" s="149"/>
      <c r="I240" s="149"/>
      <c r="J240" s="149"/>
      <c r="K240" s="159">
        <v>1330</v>
      </c>
      <c r="L240" s="149"/>
      <c r="M240" s="159">
        <v>790</v>
      </c>
      <c r="N240" s="149"/>
      <c r="O240" s="149"/>
      <c r="P240" s="159">
        <v>59.4</v>
      </c>
      <c r="Q240" s="149"/>
      <c r="R240" s="149"/>
      <c r="S240" s="159">
        <v>2120</v>
      </c>
      <c r="T240" s="149"/>
    </row>
    <row r="241" spans="1:20" ht="27.6" x14ac:dyDescent="0.3">
      <c r="A241" s="168"/>
      <c r="B241" s="149"/>
      <c r="C241" s="110" t="s">
        <v>66</v>
      </c>
      <c r="D241" s="168" t="s">
        <v>81</v>
      </c>
      <c r="E241" s="149"/>
      <c r="F241" s="149"/>
      <c r="G241" s="149"/>
      <c r="H241" s="149"/>
      <c r="I241" s="149"/>
      <c r="J241" s="149"/>
      <c r="K241" s="169">
        <v>1330</v>
      </c>
      <c r="L241" s="149"/>
      <c r="M241" s="169">
        <v>790</v>
      </c>
      <c r="N241" s="149"/>
      <c r="O241" s="149"/>
      <c r="P241" s="169">
        <v>59.4</v>
      </c>
      <c r="Q241" s="149"/>
      <c r="R241" s="149"/>
      <c r="S241" s="169">
        <v>2120</v>
      </c>
      <c r="T241" s="149"/>
    </row>
    <row r="242" spans="1:20" ht="27.6" x14ac:dyDescent="0.3">
      <c r="A242" s="166"/>
      <c r="B242" s="149"/>
      <c r="C242" s="111" t="s">
        <v>183</v>
      </c>
      <c r="D242" s="166" t="s">
        <v>184</v>
      </c>
      <c r="E242" s="149"/>
      <c r="F242" s="149"/>
      <c r="G242" s="149"/>
      <c r="H242" s="149"/>
      <c r="I242" s="149"/>
      <c r="J242" s="149"/>
      <c r="K242" s="167">
        <v>1330</v>
      </c>
      <c r="L242" s="149"/>
      <c r="M242" s="167">
        <v>790</v>
      </c>
      <c r="N242" s="149"/>
      <c r="O242" s="149"/>
      <c r="P242" s="167">
        <v>59.4</v>
      </c>
      <c r="Q242" s="149"/>
      <c r="R242" s="149"/>
      <c r="S242" s="167">
        <v>2120</v>
      </c>
      <c r="T242" s="149"/>
    </row>
    <row r="243" spans="1:20" x14ac:dyDescent="0.3">
      <c r="A243" s="164"/>
      <c r="B243" s="149"/>
      <c r="C243" s="112" t="s">
        <v>185</v>
      </c>
      <c r="D243" s="164" t="s">
        <v>9</v>
      </c>
      <c r="E243" s="149"/>
      <c r="F243" s="149"/>
      <c r="G243" s="149"/>
      <c r="H243" s="149"/>
      <c r="I243" s="149"/>
      <c r="J243" s="149"/>
      <c r="K243" s="165">
        <v>1330</v>
      </c>
      <c r="L243" s="149"/>
      <c r="M243" s="165">
        <v>790</v>
      </c>
      <c r="N243" s="149"/>
      <c r="O243" s="149"/>
      <c r="P243" s="165">
        <v>59.4</v>
      </c>
      <c r="Q243" s="149"/>
      <c r="R243" s="149"/>
      <c r="S243" s="165">
        <v>2120</v>
      </c>
      <c r="T243" s="149"/>
    </row>
    <row r="244" spans="1:20" x14ac:dyDescent="0.3">
      <c r="A244" s="164"/>
      <c r="B244" s="149"/>
      <c r="C244" s="112" t="s">
        <v>186</v>
      </c>
      <c r="D244" s="164" t="s">
        <v>19</v>
      </c>
      <c r="E244" s="149"/>
      <c r="F244" s="149"/>
      <c r="G244" s="149"/>
      <c r="H244" s="149"/>
      <c r="I244" s="149"/>
      <c r="J244" s="149"/>
      <c r="K244" s="165">
        <v>1330</v>
      </c>
      <c r="L244" s="149"/>
      <c r="M244" s="165">
        <v>790</v>
      </c>
      <c r="N244" s="149"/>
      <c r="O244" s="149"/>
      <c r="P244" s="165">
        <v>59.4</v>
      </c>
      <c r="Q244" s="149"/>
      <c r="R244" s="149"/>
      <c r="S244" s="165">
        <v>2120</v>
      </c>
      <c r="T244" s="149"/>
    </row>
    <row r="245" spans="1:20" x14ac:dyDescent="0.3">
      <c r="A245" s="164"/>
      <c r="B245" s="149"/>
      <c r="C245" s="112" t="s">
        <v>248</v>
      </c>
      <c r="D245" s="164" t="s">
        <v>249</v>
      </c>
      <c r="E245" s="149"/>
      <c r="F245" s="149"/>
      <c r="G245" s="149"/>
      <c r="H245" s="149"/>
      <c r="I245" s="149"/>
      <c r="J245" s="149"/>
      <c r="K245" s="165">
        <v>1330</v>
      </c>
      <c r="L245" s="149"/>
      <c r="M245" s="165">
        <v>790</v>
      </c>
      <c r="N245" s="149"/>
      <c r="O245" s="149"/>
      <c r="P245" s="165">
        <v>59.4</v>
      </c>
      <c r="Q245" s="149"/>
      <c r="R245" s="149"/>
      <c r="S245" s="165">
        <v>2120</v>
      </c>
      <c r="T245" s="149"/>
    </row>
    <row r="246" spans="1:20" x14ac:dyDescent="0.3">
      <c r="A246" s="164"/>
      <c r="B246" s="149"/>
      <c r="C246" s="112" t="s">
        <v>286</v>
      </c>
      <c r="D246" s="164" t="s">
        <v>287</v>
      </c>
      <c r="E246" s="149"/>
      <c r="F246" s="149"/>
      <c r="G246" s="149"/>
      <c r="H246" s="149"/>
      <c r="I246" s="149"/>
      <c r="J246" s="149"/>
      <c r="K246" s="165">
        <v>1330</v>
      </c>
      <c r="L246" s="149"/>
      <c r="M246" s="165">
        <v>790</v>
      </c>
      <c r="N246" s="149"/>
      <c r="O246" s="149"/>
      <c r="P246" s="165">
        <v>59.4</v>
      </c>
      <c r="Q246" s="149"/>
      <c r="R246" s="149"/>
      <c r="S246" s="165">
        <v>2120</v>
      </c>
      <c r="T246" s="149"/>
    </row>
    <row r="247" spans="1:20" x14ac:dyDescent="0.3">
      <c r="A247" s="164"/>
      <c r="B247" s="149"/>
      <c r="C247" s="112" t="s">
        <v>333</v>
      </c>
      <c r="D247" s="164" t="s">
        <v>334</v>
      </c>
      <c r="E247" s="149"/>
      <c r="F247" s="149"/>
      <c r="G247" s="149"/>
      <c r="H247" s="149"/>
      <c r="I247" s="149"/>
      <c r="J247" s="149"/>
      <c r="K247" s="165">
        <v>1330</v>
      </c>
      <c r="L247" s="149"/>
      <c r="M247" s="165">
        <v>790</v>
      </c>
      <c r="N247" s="149"/>
      <c r="O247" s="149"/>
      <c r="P247" s="165">
        <v>59.4</v>
      </c>
      <c r="Q247" s="149"/>
      <c r="R247" s="149"/>
      <c r="S247" s="165">
        <v>2120</v>
      </c>
      <c r="T247" s="149"/>
    </row>
    <row r="248" spans="1:20" ht="44.4" customHeight="1" x14ac:dyDescent="0.3">
      <c r="A248" s="158"/>
      <c r="B248" s="149"/>
      <c r="C248" s="109" t="s">
        <v>110</v>
      </c>
      <c r="D248" s="158" t="s">
        <v>373</v>
      </c>
      <c r="E248" s="149"/>
      <c r="F248" s="149"/>
      <c r="G248" s="149"/>
      <c r="H248" s="149"/>
      <c r="I248" s="149"/>
      <c r="J248" s="149"/>
      <c r="K248" s="159">
        <v>510</v>
      </c>
      <c r="L248" s="149"/>
      <c r="M248" s="159">
        <v>0</v>
      </c>
      <c r="N248" s="149"/>
      <c r="O248" s="149"/>
      <c r="P248" s="159">
        <v>0</v>
      </c>
      <c r="Q248" s="149"/>
      <c r="R248" s="149"/>
      <c r="S248" s="159">
        <v>510</v>
      </c>
      <c r="T248" s="149"/>
    </row>
    <row r="249" spans="1:20" ht="27.6" x14ac:dyDescent="0.3">
      <c r="A249" s="168"/>
      <c r="B249" s="149"/>
      <c r="C249" s="110" t="s">
        <v>72</v>
      </c>
      <c r="D249" s="168" t="s">
        <v>73</v>
      </c>
      <c r="E249" s="149"/>
      <c r="F249" s="149"/>
      <c r="G249" s="149"/>
      <c r="H249" s="149"/>
      <c r="I249" s="149"/>
      <c r="J249" s="149"/>
      <c r="K249" s="169">
        <v>10</v>
      </c>
      <c r="L249" s="149"/>
      <c r="M249" s="169">
        <v>0</v>
      </c>
      <c r="N249" s="149"/>
      <c r="O249" s="149"/>
      <c r="P249" s="169">
        <v>0</v>
      </c>
      <c r="Q249" s="149"/>
      <c r="R249" s="149"/>
      <c r="S249" s="169">
        <v>10</v>
      </c>
      <c r="T249" s="149"/>
    </row>
    <row r="250" spans="1:20" ht="27.6" x14ac:dyDescent="0.3">
      <c r="A250" s="166"/>
      <c r="B250" s="149"/>
      <c r="C250" s="111" t="s">
        <v>183</v>
      </c>
      <c r="D250" s="166" t="s">
        <v>184</v>
      </c>
      <c r="E250" s="149"/>
      <c r="F250" s="149"/>
      <c r="G250" s="149"/>
      <c r="H250" s="149"/>
      <c r="I250" s="149"/>
      <c r="J250" s="149"/>
      <c r="K250" s="167">
        <v>10</v>
      </c>
      <c r="L250" s="149"/>
      <c r="M250" s="167">
        <v>0</v>
      </c>
      <c r="N250" s="149"/>
      <c r="O250" s="149"/>
      <c r="P250" s="167">
        <v>0</v>
      </c>
      <c r="Q250" s="149"/>
      <c r="R250" s="149"/>
      <c r="S250" s="167">
        <v>10</v>
      </c>
      <c r="T250" s="149"/>
    </row>
    <row r="251" spans="1:20" x14ac:dyDescent="0.3">
      <c r="A251" s="164"/>
      <c r="B251" s="149"/>
      <c r="C251" s="112" t="s">
        <v>313</v>
      </c>
      <c r="D251" s="164" t="s">
        <v>11</v>
      </c>
      <c r="E251" s="149"/>
      <c r="F251" s="149"/>
      <c r="G251" s="149"/>
      <c r="H251" s="149"/>
      <c r="I251" s="149"/>
      <c r="J251" s="149"/>
      <c r="K251" s="165">
        <v>10</v>
      </c>
      <c r="L251" s="149"/>
      <c r="M251" s="165">
        <v>0</v>
      </c>
      <c r="N251" s="149"/>
      <c r="O251" s="149"/>
      <c r="P251" s="165">
        <v>0</v>
      </c>
      <c r="Q251" s="149"/>
      <c r="R251" s="149"/>
      <c r="S251" s="165">
        <v>10</v>
      </c>
      <c r="T251" s="149"/>
    </row>
    <row r="252" spans="1:20" x14ac:dyDescent="0.3">
      <c r="A252" s="164"/>
      <c r="B252" s="149"/>
      <c r="C252" s="112" t="s">
        <v>314</v>
      </c>
      <c r="D252" s="164" t="s">
        <v>27</v>
      </c>
      <c r="E252" s="149"/>
      <c r="F252" s="149"/>
      <c r="G252" s="149"/>
      <c r="H252" s="149"/>
      <c r="I252" s="149"/>
      <c r="J252" s="149"/>
      <c r="K252" s="165">
        <v>10</v>
      </c>
      <c r="L252" s="149"/>
      <c r="M252" s="165">
        <v>0</v>
      </c>
      <c r="N252" s="149"/>
      <c r="O252" s="149"/>
      <c r="P252" s="165">
        <v>0</v>
      </c>
      <c r="Q252" s="149"/>
      <c r="R252" s="149"/>
      <c r="S252" s="165">
        <v>10</v>
      </c>
      <c r="T252" s="149"/>
    </row>
    <row r="253" spans="1:20" x14ac:dyDescent="0.3">
      <c r="A253" s="164"/>
      <c r="B253" s="149"/>
      <c r="C253" s="112" t="s">
        <v>362</v>
      </c>
      <c r="D253" s="164" t="s">
        <v>363</v>
      </c>
      <c r="E253" s="149"/>
      <c r="F253" s="149"/>
      <c r="G253" s="149"/>
      <c r="H253" s="149"/>
      <c r="I253" s="149"/>
      <c r="J253" s="149"/>
      <c r="K253" s="165">
        <v>10</v>
      </c>
      <c r="L253" s="149"/>
      <c r="M253" s="165">
        <v>0</v>
      </c>
      <c r="N253" s="149"/>
      <c r="O253" s="149"/>
      <c r="P253" s="165">
        <v>0</v>
      </c>
      <c r="Q253" s="149"/>
      <c r="R253" s="149"/>
      <c r="S253" s="165">
        <v>10</v>
      </c>
      <c r="T253" s="149"/>
    </row>
    <row r="254" spans="1:20" x14ac:dyDescent="0.3">
      <c r="A254" s="164"/>
      <c r="B254" s="149"/>
      <c r="C254" s="112" t="s">
        <v>364</v>
      </c>
      <c r="D254" s="164" t="s">
        <v>113</v>
      </c>
      <c r="E254" s="149"/>
      <c r="F254" s="149"/>
      <c r="G254" s="149"/>
      <c r="H254" s="149"/>
      <c r="I254" s="149"/>
      <c r="J254" s="149"/>
      <c r="K254" s="165">
        <v>10</v>
      </c>
      <c r="L254" s="149"/>
      <c r="M254" s="165">
        <v>0</v>
      </c>
      <c r="N254" s="149"/>
      <c r="O254" s="149"/>
      <c r="P254" s="165">
        <v>0</v>
      </c>
      <c r="Q254" s="149"/>
      <c r="R254" s="149"/>
      <c r="S254" s="165">
        <v>10</v>
      </c>
      <c r="T254" s="149"/>
    </row>
    <row r="255" spans="1:20" x14ac:dyDescent="0.3">
      <c r="A255" s="164"/>
      <c r="B255" s="149"/>
      <c r="C255" s="112" t="s">
        <v>365</v>
      </c>
      <c r="D255" s="164" t="s">
        <v>113</v>
      </c>
      <c r="E255" s="149"/>
      <c r="F255" s="149"/>
      <c r="G255" s="149"/>
      <c r="H255" s="149"/>
      <c r="I255" s="149"/>
      <c r="J255" s="149"/>
      <c r="K255" s="165">
        <v>10</v>
      </c>
      <c r="L255" s="149"/>
      <c r="M255" s="165">
        <v>0</v>
      </c>
      <c r="N255" s="149"/>
      <c r="O255" s="149"/>
      <c r="P255" s="165">
        <v>0</v>
      </c>
      <c r="Q255" s="149"/>
      <c r="R255" s="149"/>
      <c r="S255" s="165">
        <v>10</v>
      </c>
      <c r="T255" s="149"/>
    </row>
    <row r="256" spans="1:20" ht="27.6" x14ac:dyDescent="0.3">
      <c r="A256" s="168"/>
      <c r="B256" s="149"/>
      <c r="C256" s="110" t="s">
        <v>68</v>
      </c>
      <c r="D256" s="168" t="s">
        <v>74</v>
      </c>
      <c r="E256" s="149"/>
      <c r="F256" s="149"/>
      <c r="G256" s="149"/>
      <c r="H256" s="149"/>
      <c r="I256" s="149"/>
      <c r="J256" s="149"/>
      <c r="K256" s="169">
        <v>500</v>
      </c>
      <c r="L256" s="149"/>
      <c r="M256" s="169">
        <v>0</v>
      </c>
      <c r="N256" s="149"/>
      <c r="O256" s="149"/>
      <c r="P256" s="169">
        <v>0</v>
      </c>
      <c r="Q256" s="149"/>
      <c r="R256" s="149"/>
      <c r="S256" s="169">
        <v>500</v>
      </c>
      <c r="T256" s="149"/>
    </row>
    <row r="257" spans="1:20" ht="27.6" x14ac:dyDescent="0.3">
      <c r="A257" s="166"/>
      <c r="B257" s="149"/>
      <c r="C257" s="111" t="s">
        <v>183</v>
      </c>
      <c r="D257" s="166" t="s">
        <v>184</v>
      </c>
      <c r="E257" s="149"/>
      <c r="F257" s="149"/>
      <c r="G257" s="149"/>
      <c r="H257" s="149"/>
      <c r="I257" s="149"/>
      <c r="J257" s="149"/>
      <c r="K257" s="167">
        <v>500</v>
      </c>
      <c r="L257" s="149"/>
      <c r="M257" s="167">
        <v>0</v>
      </c>
      <c r="N257" s="149"/>
      <c r="O257" s="149"/>
      <c r="P257" s="167">
        <v>0</v>
      </c>
      <c r="Q257" s="149"/>
      <c r="R257" s="149"/>
      <c r="S257" s="167">
        <v>500</v>
      </c>
      <c r="T257" s="149"/>
    </row>
    <row r="258" spans="1:20" x14ac:dyDescent="0.3">
      <c r="A258" s="164"/>
      <c r="B258" s="149"/>
      <c r="C258" s="112" t="s">
        <v>185</v>
      </c>
      <c r="D258" s="164" t="s">
        <v>9</v>
      </c>
      <c r="E258" s="149"/>
      <c r="F258" s="149"/>
      <c r="G258" s="149"/>
      <c r="H258" s="149"/>
      <c r="I258" s="149"/>
      <c r="J258" s="149"/>
      <c r="K258" s="165">
        <v>500</v>
      </c>
      <c r="L258" s="149"/>
      <c r="M258" s="165">
        <v>0</v>
      </c>
      <c r="N258" s="149"/>
      <c r="O258" s="149"/>
      <c r="P258" s="165">
        <v>0</v>
      </c>
      <c r="Q258" s="149"/>
      <c r="R258" s="149"/>
      <c r="S258" s="165">
        <v>500</v>
      </c>
      <c r="T258" s="149"/>
    </row>
    <row r="259" spans="1:20" x14ac:dyDescent="0.3">
      <c r="A259" s="164"/>
      <c r="B259" s="149"/>
      <c r="C259" s="112" t="s">
        <v>186</v>
      </c>
      <c r="D259" s="164" t="s">
        <v>19</v>
      </c>
      <c r="E259" s="149"/>
      <c r="F259" s="149"/>
      <c r="G259" s="149"/>
      <c r="H259" s="149"/>
      <c r="I259" s="149"/>
      <c r="J259" s="149"/>
      <c r="K259" s="165">
        <v>500</v>
      </c>
      <c r="L259" s="149"/>
      <c r="M259" s="165">
        <v>0</v>
      </c>
      <c r="N259" s="149"/>
      <c r="O259" s="149"/>
      <c r="P259" s="165">
        <v>0</v>
      </c>
      <c r="Q259" s="149"/>
      <c r="R259" s="149"/>
      <c r="S259" s="165">
        <v>500</v>
      </c>
      <c r="T259" s="149"/>
    </row>
    <row r="260" spans="1:20" x14ac:dyDescent="0.3">
      <c r="A260" s="164"/>
      <c r="B260" s="149"/>
      <c r="C260" s="112" t="s">
        <v>187</v>
      </c>
      <c r="D260" s="164" t="s">
        <v>188</v>
      </c>
      <c r="E260" s="149"/>
      <c r="F260" s="149"/>
      <c r="G260" s="149"/>
      <c r="H260" s="149"/>
      <c r="I260" s="149"/>
      <c r="J260" s="149"/>
      <c r="K260" s="165">
        <v>0</v>
      </c>
      <c r="L260" s="149"/>
      <c r="M260" s="165">
        <v>0</v>
      </c>
      <c r="N260" s="149"/>
      <c r="O260" s="149"/>
      <c r="P260" s="165">
        <v>0</v>
      </c>
      <c r="Q260" s="149"/>
      <c r="R260" s="149"/>
      <c r="S260" s="165">
        <v>0</v>
      </c>
      <c r="T260" s="149"/>
    </row>
    <row r="261" spans="1:20" x14ac:dyDescent="0.3">
      <c r="A261" s="164"/>
      <c r="B261" s="149"/>
      <c r="C261" s="112" t="s">
        <v>197</v>
      </c>
      <c r="D261" s="164" t="s">
        <v>198</v>
      </c>
      <c r="E261" s="149"/>
      <c r="F261" s="149"/>
      <c r="G261" s="149"/>
      <c r="H261" s="149"/>
      <c r="I261" s="149"/>
      <c r="J261" s="149"/>
      <c r="K261" s="165">
        <v>0</v>
      </c>
      <c r="L261" s="149"/>
      <c r="M261" s="165">
        <v>0</v>
      </c>
      <c r="N261" s="149"/>
      <c r="O261" s="149"/>
      <c r="P261" s="165">
        <v>0</v>
      </c>
      <c r="Q261" s="149"/>
      <c r="R261" s="149"/>
      <c r="S261" s="165">
        <v>0</v>
      </c>
      <c r="T261" s="149"/>
    </row>
    <row r="262" spans="1:20" x14ac:dyDescent="0.3">
      <c r="A262" s="164"/>
      <c r="B262" s="149"/>
      <c r="C262" s="112" t="s">
        <v>199</v>
      </c>
      <c r="D262" s="164" t="s">
        <v>200</v>
      </c>
      <c r="E262" s="149"/>
      <c r="F262" s="149"/>
      <c r="G262" s="149"/>
      <c r="H262" s="149"/>
      <c r="I262" s="149"/>
      <c r="J262" s="149"/>
      <c r="K262" s="165">
        <v>0</v>
      </c>
      <c r="L262" s="149"/>
      <c r="M262" s="165">
        <v>0</v>
      </c>
      <c r="N262" s="149"/>
      <c r="O262" s="149"/>
      <c r="P262" s="165">
        <v>0</v>
      </c>
      <c r="Q262" s="149"/>
      <c r="R262" s="149"/>
      <c r="S262" s="165">
        <v>0</v>
      </c>
      <c r="T262" s="149"/>
    </row>
    <row r="263" spans="1:20" x14ac:dyDescent="0.3">
      <c r="A263" s="164"/>
      <c r="B263" s="149"/>
      <c r="C263" s="112" t="s">
        <v>248</v>
      </c>
      <c r="D263" s="164" t="s">
        <v>249</v>
      </c>
      <c r="E263" s="149"/>
      <c r="F263" s="149"/>
      <c r="G263" s="149"/>
      <c r="H263" s="149"/>
      <c r="I263" s="149"/>
      <c r="J263" s="149"/>
      <c r="K263" s="165">
        <v>499</v>
      </c>
      <c r="L263" s="149"/>
      <c r="M263" s="165">
        <v>0</v>
      </c>
      <c r="N263" s="149"/>
      <c r="O263" s="149"/>
      <c r="P263" s="165">
        <v>0</v>
      </c>
      <c r="Q263" s="149"/>
      <c r="R263" s="149"/>
      <c r="S263" s="165">
        <v>499</v>
      </c>
      <c r="T263" s="149"/>
    </row>
    <row r="264" spans="1:20" x14ac:dyDescent="0.3">
      <c r="A264" s="164"/>
      <c r="B264" s="149"/>
      <c r="C264" s="112" t="s">
        <v>260</v>
      </c>
      <c r="D264" s="164" t="s">
        <v>261</v>
      </c>
      <c r="E264" s="149"/>
      <c r="F264" s="149"/>
      <c r="G264" s="149"/>
      <c r="H264" s="149"/>
      <c r="I264" s="149"/>
      <c r="J264" s="149"/>
      <c r="K264" s="165">
        <v>499</v>
      </c>
      <c r="L264" s="149"/>
      <c r="M264" s="165">
        <v>0</v>
      </c>
      <c r="N264" s="149"/>
      <c r="O264" s="149"/>
      <c r="P264" s="165">
        <v>0</v>
      </c>
      <c r="Q264" s="149"/>
      <c r="R264" s="149"/>
      <c r="S264" s="165">
        <v>499</v>
      </c>
      <c r="T264" s="149"/>
    </row>
    <row r="265" spans="1:20" x14ac:dyDescent="0.3">
      <c r="A265" s="164"/>
      <c r="B265" s="149"/>
      <c r="C265" s="112" t="s">
        <v>264</v>
      </c>
      <c r="D265" s="164" t="s">
        <v>265</v>
      </c>
      <c r="E265" s="149"/>
      <c r="F265" s="149"/>
      <c r="G265" s="149"/>
      <c r="H265" s="149"/>
      <c r="I265" s="149"/>
      <c r="J265" s="149"/>
      <c r="K265" s="165">
        <v>499</v>
      </c>
      <c r="L265" s="149"/>
      <c r="M265" s="165">
        <v>0</v>
      </c>
      <c r="N265" s="149"/>
      <c r="O265" s="149"/>
      <c r="P265" s="165">
        <v>0</v>
      </c>
      <c r="Q265" s="149"/>
      <c r="R265" s="149"/>
      <c r="S265" s="165">
        <v>499</v>
      </c>
      <c r="T265" s="149"/>
    </row>
    <row r="266" spans="1:20" x14ac:dyDescent="0.3">
      <c r="A266" s="164"/>
      <c r="B266" s="149"/>
      <c r="C266" s="112" t="s">
        <v>294</v>
      </c>
      <c r="D266" s="164" t="s">
        <v>295</v>
      </c>
      <c r="E266" s="149"/>
      <c r="F266" s="149"/>
      <c r="G266" s="149"/>
      <c r="H266" s="149"/>
      <c r="I266" s="149"/>
      <c r="J266" s="149"/>
      <c r="K266" s="165">
        <v>1</v>
      </c>
      <c r="L266" s="149"/>
      <c r="M266" s="165">
        <v>0</v>
      </c>
      <c r="N266" s="149"/>
      <c r="O266" s="149"/>
      <c r="P266" s="165">
        <v>0</v>
      </c>
      <c r="Q266" s="149"/>
      <c r="R266" s="149"/>
      <c r="S266" s="165">
        <v>1</v>
      </c>
      <c r="T266" s="149"/>
    </row>
    <row r="267" spans="1:20" x14ac:dyDescent="0.3">
      <c r="A267" s="164"/>
      <c r="B267" s="149"/>
      <c r="C267" s="112" t="s">
        <v>350</v>
      </c>
      <c r="D267" s="164" t="s">
        <v>351</v>
      </c>
      <c r="E267" s="149"/>
      <c r="F267" s="149"/>
      <c r="G267" s="149"/>
      <c r="H267" s="149"/>
      <c r="I267" s="149"/>
      <c r="J267" s="149"/>
      <c r="K267" s="165">
        <v>1</v>
      </c>
      <c r="L267" s="149"/>
      <c r="M267" s="165">
        <v>0</v>
      </c>
      <c r="N267" s="149"/>
      <c r="O267" s="149"/>
      <c r="P267" s="165">
        <v>0</v>
      </c>
      <c r="Q267" s="149"/>
      <c r="R267" s="149"/>
      <c r="S267" s="165">
        <v>1</v>
      </c>
      <c r="T267" s="149"/>
    </row>
    <row r="268" spans="1:20" x14ac:dyDescent="0.3">
      <c r="A268" s="164"/>
      <c r="B268" s="149"/>
      <c r="C268" s="112" t="s">
        <v>352</v>
      </c>
      <c r="D268" s="164" t="s">
        <v>353</v>
      </c>
      <c r="E268" s="149"/>
      <c r="F268" s="149"/>
      <c r="G268" s="149"/>
      <c r="H268" s="149"/>
      <c r="I268" s="149"/>
      <c r="J268" s="149"/>
      <c r="K268" s="165">
        <v>1</v>
      </c>
      <c r="L268" s="149"/>
      <c r="M268" s="165">
        <v>0</v>
      </c>
      <c r="N268" s="149"/>
      <c r="O268" s="149"/>
      <c r="P268" s="165">
        <v>0</v>
      </c>
      <c r="Q268" s="149"/>
      <c r="R268" s="149"/>
      <c r="S268" s="165">
        <v>1</v>
      </c>
      <c r="T268" s="149"/>
    </row>
    <row r="269" spans="1:20" ht="48" customHeight="1" x14ac:dyDescent="0.3">
      <c r="A269" s="158"/>
      <c r="B269" s="149"/>
      <c r="C269" s="109" t="s">
        <v>114</v>
      </c>
      <c r="D269" s="158" t="s">
        <v>374</v>
      </c>
      <c r="E269" s="149"/>
      <c r="F269" s="149"/>
      <c r="G269" s="149"/>
      <c r="H269" s="149"/>
      <c r="I269" s="149"/>
      <c r="J269" s="149"/>
      <c r="K269" s="159">
        <v>1062</v>
      </c>
      <c r="L269" s="149"/>
      <c r="M269" s="159">
        <v>-182</v>
      </c>
      <c r="N269" s="149"/>
      <c r="O269" s="149"/>
      <c r="P269" s="159">
        <v>-17.14</v>
      </c>
      <c r="Q269" s="149"/>
      <c r="R269" s="149"/>
      <c r="S269" s="159">
        <v>880</v>
      </c>
      <c r="T269" s="149"/>
    </row>
    <row r="270" spans="1:20" ht="27.6" x14ac:dyDescent="0.3">
      <c r="A270" s="168"/>
      <c r="B270" s="149"/>
      <c r="C270" s="110" t="s">
        <v>68</v>
      </c>
      <c r="D270" s="168" t="s">
        <v>74</v>
      </c>
      <c r="E270" s="149"/>
      <c r="F270" s="149"/>
      <c r="G270" s="149"/>
      <c r="H270" s="149"/>
      <c r="I270" s="149"/>
      <c r="J270" s="149"/>
      <c r="K270" s="169">
        <v>1062</v>
      </c>
      <c r="L270" s="149"/>
      <c r="M270" s="169">
        <v>-182</v>
      </c>
      <c r="N270" s="149"/>
      <c r="O270" s="149"/>
      <c r="P270" s="169">
        <v>-17.14</v>
      </c>
      <c r="Q270" s="149"/>
      <c r="R270" s="149"/>
      <c r="S270" s="169">
        <v>880</v>
      </c>
      <c r="T270" s="149"/>
    </row>
    <row r="271" spans="1:20" ht="27.6" x14ac:dyDescent="0.3">
      <c r="A271" s="166"/>
      <c r="B271" s="149"/>
      <c r="C271" s="111" t="s">
        <v>183</v>
      </c>
      <c r="D271" s="166" t="s">
        <v>184</v>
      </c>
      <c r="E271" s="149"/>
      <c r="F271" s="149"/>
      <c r="G271" s="149"/>
      <c r="H271" s="149"/>
      <c r="I271" s="149"/>
      <c r="J271" s="149"/>
      <c r="K271" s="167">
        <v>1062</v>
      </c>
      <c r="L271" s="149"/>
      <c r="M271" s="167">
        <v>-182</v>
      </c>
      <c r="N271" s="149"/>
      <c r="O271" s="149"/>
      <c r="P271" s="167">
        <v>-17.14</v>
      </c>
      <c r="Q271" s="149"/>
      <c r="R271" s="149"/>
      <c r="S271" s="167">
        <v>880</v>
      </c>
      <c r="T271" s="149"/>
    </row>
    <row r="272" spans="1:20" x14ac:dyDescent="0.3">
      <c r="A272" s="164"/>
      <c r="B272" s="149"/>
      <c r="C272" s="112" t="s">
        <v>185</v>
      </c>
      <c r="D272" s="164" t="s">
        <v>9</v>
      </c>
      <c r="E272" s="149"/>
      <c r="F272" s="149"/>
      <c r="G272" s="149"/>
      <c r="H272" s="149"/>
      <c r="I272" s="149"/>
      <c r="J272" s="149"/>
      <c r="K272" s="165">
        <v>1062</v>
      </c>
      <c r="L272" s="149"/>
      <c r="M272" s="165">
        <v>-182</v>
      </c>
      <c r="N272" s="149"/>
      <c r="O272" s="149"/>
      <c r="P272" s="165">
        <v>-17.14</v>
      </c>
      <c r="Q272" s="149"/>
      <c r="R272" s="149"/>
      <c r="S272" s="165">
        <v>880</v>
      </c>
      <c r="T272" s="149"/>
    </row>
    <row r="273" spans="1:20" x14ac:dyDescent="0.3">
      <c r="A273" s="164"/>
      <c r="B273" s="149"/>
      <c r="C273" s="112" t="s">
        <v>186</v>
      </c>
      <c r="D273" s="164" t="s">
        <v>19</v>
      </c>
      <c r="E273" s="149"/>
      <c r="F273" s="149"/>
      <c r="G273" s="149"/>
      <c r="H273" s="149"/>
      <c r="I273" s="149"/>
      <c r="J273" s="149"/>
      <c r="K273" s="165">
        <v>1062</v>
      </c>
      <c r="L273" s="149"/>
      <c r="M273" s="165">
        <v>-182</v>
      </c>
      <c r="N273" s="149"/>
      <c r="O273" s="149"/>
      <c r="P273" s="165">
        <v>-17.14</v>
      </c>
      <c r="Q273" s="149"/>
      <c r="R273" s="149"/>
      <c r="S273" s="165">
        <v>880</v>
      </c>
      <c r="T273" s="149"/>
    </row>
    <row r="274" spans="1:20" x14ac:dyDescent="0.3">
      <c r="A274" s="164"/>
      <c r="B274" s="149"/>
      <c r="C274" s="112" t="s">
        <v>294</v>
      </c>
      <c r="D274" s="164" t="s">
        <v>295</v>
      </c>
      <c r="E274" s="149"/>
      <c r="F274" s="149"/>
      <c r="G274" s="149"/>
      <c r="H274" s="149"/>
      <c r="I274" s="149"/>
      <c r="J274" s="149"/>
      <c r="K274" s="165">
        <v>1062</v>
      </c>
      <c r="L274" s="149"/>
      <c r="M274" s="165">
        <v>-182</v>
      </c>
      <c r="N274" s="149"/>
      <c r="O274" s="149"/>
      <c r="P274" s="165">
        <v>-17.14</v>
      </c>
      <c r="Q274" s="149"/>
      <c r="R274" s="149"/>
      <c r="S274" s="165">
        <v>880</v>
      </c>
      <c r="T274" s="149"/>
    </row>
    <row r="275" spans="1:20" x14ac:dyDescent="0.3">
      <c r="A275" s="164"/>
      <c r="B275" s="149"/>
      <c r="C275" s="112" t="s">
        <v>300</v>
      </c>
      <c r="D275" s="164" t="s">
        <v>295</v>
      </c>
      <c r="E275" s="149"/>
      <c r="F275" s="149"/>
      <c r="G275" s="149"/>
      <c r="H275" s="149"/>
      <c r="I275" s="149"/>
      <c r="J275" s="149"/>
      <c r="K275" s="165">
        <v>1062</v>
      </c>
      <c r="L275" s="149"/>
      <c r="M275" s="165">
        <v>-182</v>
      </c>
      <c r="N275" s="149"/>
      <c r="O275" s="149"/>
      <c r="P275" s="165">
        <v>-17.14</v>
      </c>
      <c r="Q275" s="149"/>
      <c r="R275" s="149"/>
      <c r="S275" s="165">
        <v>880</v>
      </c>
      <c r="T275" s="149"/>
    </row>
    <row r="276" spans="1:20" x14ac:dyDescent="0.3">
      <c r="A276" s="164"/>
      <c r="B276" s="149"/>
      <c r="C276" s="112" t="s">
        <v>375</v>
      </c>
      <c r="D276" s="164" t="s">
        <v>295</v>
      </c>
      <c r="E276" s="149"/>
      <c r="F276" s="149"/>
      <c r="G276" s="149"/>
      <c r="H276" s="149"/>
      <c r="I276" s="149"/>
      <c r="J276" s="149"/>
      <c r="K276" s="165">
        <v>1062</v>
      </c>
      <c r="L276" s="149"/>
      <c r="M276" s="165">
        <v>-182</v>
      </c>
      <c r="N276" s="149"/>
      <c r="O276" s="149"/>
      <c r="P276" s="165">
        <v>-17.14</v>
      </c>
      <c r="Q276" s="149"/>
      <c r="R276" s="149"/>
      <c r="S276" s="165">
        <v>880</v>
      </c>
      <c r="T276" s="149"/>
    </row>
    <row r="277" spans="1:20" ht="54" customHeight="1" x14ac:dyDescent="0.3">
      <c r="A277" s="158"/>
      <c r="B277" s="149"/>
      <c r="C277" s="109" t="s">
        <v>122</v>
      </c>
      <c r="D277" s="158" t="s">
        <v>376</v>
      </c>
      <c r="E277" s="149"/>
      <c r="F277" s="149"/>
      <c r="G277" s="149"/>
      <c r="H277" s="149"/>
      <c r="I277" s="149"/>
      <c r="J277" s="149"/>
      <c r="K277" s="159">
        <v>9731</v>
      </c>
      <c r="L277" s="149"/>
      <c r="M277" s="159">
        <v>-2380</v>
      </c>
      <c r="N277" s="149"/>
      <c r="O277" s="149"/>
      <c r="P277" s="159">
        <v>-24.46</v>
      </c>
      <c r="Q277" s="149"/>
      <c r="R277" s="149"/>
      <c r="S277" s="159">
        <v>7351</v>
      </c>
      <c r="T277" s="149"/>
    </row>
    <row r="278" spans="1:20" ht="27.6" x14ac:dyDescent="0.3">
      <c r="A278" s="168"/>
      <c r="B278" s="149"/>
      <c r="C278" s="110" t="s">
        <v>66</v>
      </c>
      <c r="D278" s="168" t="s">
        <v>81</v>
      </c>
      <c r="E278" s="149"/>
      <c r="F278" s="149"/>
      <c r="G278" s="149"/>
      <c r="H278" s="149"/>
      <c r="I278" s="149"/>
      <c r="J278" s="149"/>
      <c r="K278" s="169">
        <v>9731</v>
      </c>
      <c r="L278" s="149"/>
      <c r="M278" s="169">
        <v>-2380</v>
      </c>
      <c r="N278" s="149"/>
      <c r="O278" s="149"/>
      <c r="P278" s="169">
        <v>-24.46</v>
      </c>
      <c r="Q278" s="149"/>
      <c r="R278" s="149"/>
      <c r="S278" s="169">
        <v>7351</v>
      </c>
      <c r="T278" s="149"/>
    </row>
    <row r="279" spans="1:20" ht="27.6" x14ac:dyDescent="0.3">
      <c r="A279" s="166"/>
      <c r="B279" s="149"/>
      <c r="C279" s="111" t="s">
        <v>183</v>
      </c>
      <c r="D279" s="166" t="s">
        <v>184</v>
      </c>
      <c r="E279" s="149"/>
      <c r="F279" s="149"/>
      <c r="G279" s="149"/>
      <c r="H279" s="149"/>
      <c r="I279" s="149"/>
      <c r="J279" s="149"/>
      <c r="K279" s="167">
        <v>9731</v>
      </c>
      <c r="L279" s="149"/>
      <c r="M279" s="167">
        <v>-2380</v>
      </c>
      <c r="N279" s="149"/>
      <c r="O279" s="149"/>
      <c r="P279" s="167">
        <v>-24.46</v>
      </c>
      <c r="Q279" s="149"/>
      <c r="R279" s="149"/>
      <c r="S279" s="167">
        <v>7351</v>
      </c>
      <c r="T279" s="149"/>
    </row>
    <row r="280" spans="1:20" x14ac:dyDescent="0.3">
      <c r="A280" s="164"/>
      <c r="B280" s="149"/>
      <c r="C280" s="112" t="s">
        <v>185</v>
      </c>
      <c r="D280" s="164" t="s">
        <v>9</v>
      </c>
      <c r="E280" s="149"/>
      <c r="F280" s="149"/>
      <c r="G280" s="149"/>
      <c r="H280" s="149"/>
      <c r="I280" s="149"/>
      <c r="J280" s="149"/>
      <c r="K280" s="165">
        <v>9731</v>
      </c>
      <c r="L280" s="149"/>
      <c r="M280" s="165">
        <v>-2380</v>
      </c>
      <c r="N280" s="149"/>
      <c r="O280" s="149"/>
      <c r="P280" s="165">
        <v>-24.46</v>
      </c>
      <c r="Q280" s="149"/>
      <c r="R280" s="149"/>
      <c r="S280" s="165">
        <v>7351</v>
      </c>
      <c r="T280" s="149"/>
    </row>
    <row r="281" spans="1:20" x14ac:dyDescent="0.3">
      <c r="A281" s="164"/>
      <c r="B281" s="149"/>
      <c r="C281" s="112" t="s">
        <v>377</v>
      </c>
      <c r="D281" s="164" t="s">
        <v>10</v>
      </c>
      <c r="E281" s="149"/>
      <c r="F281" s="149"/>
      <c r="G281" s="149"/>
      <c r="H281" s="149"/>
      <c r="I281" s="149"/>
      <c r="J281" s="149"/>
      <c r="K281" s="165">
        <v>9240</v>
      </c>
      <c r="L281" s="149"/>
      <c r="M281" s="165">
        <v>-2116</v>
      </c>
      <c r="N281" s="149"/>
      <c r="O281" s="149"/>
      <c r="P281" s="165">
        <v>-22.9</v>
      </c>
      <c r="Q281" s="149"/>
      <c r="R281" s="149"/>
      <c r="S281" s="165">
        <v>7124</v>
      </c>
      <c r="T281" s="149"/>
    </row>
    <row r="282" spans="1:20" x14ac:dyDescent="0.3">
      <c r="A282" s="164"/>
      <c r="B282" s="149"/>
      <c r="C282" s="112" t="s">
        <v>378</v>
      </c>
      <c r="D282" s="164" t="s">
        <v>379</v>
      </c>
      <c r="E282" s="149"/>
      <c r="F282" s="149"/>
      <c r="G282" s="149"/>
      <c r="H282" s="149"/>
      <c r="I282" s="149"/>
      <c r="J282" s="149"/>
      <c r="K282" s="165">
        <v>7245</v>
      </c>
      <c r="L282" s="149"/>
      <c r="M282" s="165">
        <v>-1645</v>
      </c>
      <c r="N282" s="149"/>
      <c r="O282" s="149"/>
      <c r="P282" s="165">
        <v>-22.71</v>
      </c>
      <c r="Q282" s="149"/>
      <c r="R282" s="149"/>
      <c r="S282" s="165">
        <v>5600</v>
      </c>
      <c r="T282" s="149"/>
    </row>
    <row r="283" spans="1:20" x14ac:dyDescent="0.3">
      <c r="A283" s="164"/>
      <c r="B283" s="149"/>
      <c r="C283" s="112" t="s">
        <v>380</v>
      </c>
      <c r="D283" s="164" t="s">
        <v>381</v>
      </c>
      <c r="E283" s="149"/>
      <c r="F283" s="149"/>
      <c r="G283" s="149"/>
      <c r="H283" s="149"/>
      <c r="I283" s="149"/>
      <c r="J283" s="149"/>
      <c r="K283" s="165">
        <v>7245</v>
      </c>
      <c r="L283" s="149"/>
      <c r="M283" s="165">
        <v>-1645</v>
      </c>
      <c r="N283" s="149"/>
      <c r="O283" s="149"/>
      <c r="P283" s="165">
        <v>-22.71</v>
      </c>
      <c r="Q283" s="149"/>
      <c r="R283" s="149"/>
      <c r="S283" s="165">
        <v>5600</v>
      </c>
      <c r="T283" s="149"/>
    </row>
    <row r="284" spans="1:20" x14ac:dyDescent="0.3">
      <c r="A284" s="164"/>
      <c r="B284" s="149"/>
      <c r="C284" s="112" t="s">
        <v>382</v>
      </c>
      <c r="D284" s="164" t="s">
        <v>383</v>
      </c>
      <c r="E284" s="149"/>
      <c r="F284" s="149"/>
      <c r="G284" s="149"/>
      <c r="H284" s="149"/>
      <c r="I284" s="149"/>
      <c r="J284" s="149"/>
      <c r="K284" s="165">
        <v>7245</v>
      </c>
      <c r="L284" s="149"/>
      <c r="M284" s="165">
        <v>-1645</v>
      </c>
      <c r="N284" s="149"/>
      <c r="O284" s="149"/>
      <c r="P284" s="165">
        <v>-22.71</v>
      </c>
      <c r="Q284" s="149"/>
      <c r="R284" s="149"/>
      <c r="S284" s="165">
        <v>5600</v>
      </c>
      <c r="T284" s="149"/>
    </row>
    <row r="285" spans="1:20" x14ac:dyDescent="0.3">
      <c r="A285" s="164"/>
      <c r="B285" s="149"/>
      <c r="C285" s="112" t="s">
        <v>384</v>
      </c>
      <c r="D285" s="164" t="s">
        <v>385</v>
      </c>
      <c r="E285" s="149"/>
      <c r="F285" s="149"/>
      <c r="G285" s="149"/>
      <c r="H285" s="149"/>
      <c r="I285" s="149"/>
      <c r="J285" s="149"/>
      <c r="K285" s="165">
        <v>796</v>
      </c>
      <c r="L285" s="149"/>
      <c r="M285" s="165">
        <v>-196</v>
      </c>
      <c r="N285" s="149"/>
      <c r="O285" s="149"/>
      <c r="P285" s="165">
        <v>-24.62</v>
      </c>
      <c r="Q285" s="149"/>
      <c r="R285" s="149"/>
      <c r="S285" s="165">
        <v>600</v>
      </c>
      <c r="T285" s="149"/>
    </row>
    <row r="286" spans="1:20" x14ac:dyDescent="0.3">
      <c r="A286" s="164"/>
      <c r="B286" s="149"/>
      <c r="C286" s="112" t="s">
        <v>386</v>
      </c>
      <c r="D286" s="164" t="s">
        <v>385</v>
      </c>
      <c r="E286" s="149"/>
      <c r="F286" s="149"/>
      <c r="G286" s="149"/>
      <c r="H286" s="149"/>
      <c r="I286" s="149"/>
      <c r="J286" s="149"/>
      <c r="K286" s="165">
        <v>796</v>
      </c>
      <c r="L286" s="149"/>
      <c r="M286" s="165">
        <v>-196</v>
      </c>
      <c r="N286" s="149"/>
      <c r="O286" s="149"/>
      <c r="P286" s="165">
        <v>-24.62</v>
      </c>
      <c r="Q286" s="149"/>
      <c r="R286" s="149"/>
      <c r="S286" s="165">
        <v>600</v>
      </c>
      <c r="T286" s="149"/>
    </row>
    <row r="287" spans="1:20" x14ac:dyDescent="0.3">
      <c r="A287" s="164"/>
      <c r="B287" s="149"/>
      <c r="C287" s="112" t="s">
        <v>387</v>
      </c>
      <c r="D287" s="164" t="s">
        <v>388</v>
      </c>
      <c r="E287" s="149"/>
      <c r="F287" s="149"/>
      <c r="G287" s="149"/>
      <c r="H287" s="149"/>
      <c r="I287" s="149"/>
      <c r="J287" s="149"/>
      <c r="K287" s="165">
        <v>398</v>
      </c>
      <c r="L287" s="149"/>
      <c r="M287" s="165">
        <v>-398</v>
      </c>
      <c r="N287" s="149"/>
      <c r="O287" s="149"/>
      <c r="P287" s="165">
        <v>-100</v>
      </c>
      <c r="Q287" s="149"/>
      <c r="R287" s="149"/>
      <c r="S287" s="165">
        <v>0</v>
      </c>
      <c r="T287" s="149"/>
    </row>
    <row r="288" spans="1:20" x14ac:dyDescent="0.3">
      <c r="A288" s="164"/>
      <c r="B288" s="149"/>
      <c r="C288" s="112" t="s">
        <v>389</v>
      </c>
      <c r="D288" s="164" t="s">
        <v>390</v>
      </c>
      <c r="E288" s="149"/>
      <c r="F288" s="149"/>
      <c r="G288" s="149"/>
      <c r="H288" s="149"/>
      <c r="I288" s="149"/>
      <c r="J288" s="149"/>
      <c r="K288" s="165">
        <v>398</v>
      </c>
      <c r="L288" s="149"/>
      <c r="M288" s="165">
        <v>202</v>
      </c>
      <c r="N288" s="149"/>
      <c r="O288" s="149"/>
      <c r="P288" s="165">
        <v>50.75</v>
      </c>
      <c r="Q288" s="149"/>
      <c r="R288" s="149"/>
      <c r="S288" s="165">
        <v>600</v>
      </c>
      <c r="T288" s="149"/>
    </row>
    <row r="289" spans="1:20" x14ac:dyDescent="0.3">
      <c r="A289" s="164"/>
      <c r="B289" s="149"/>
      <c r="C289" s="112" t="s">
        <v>391</v>
      </c>
      <c r="D289" s="164" t="s">
        <v>392</v>
      </c>
      <c r="E289" s="149"/>
      <c r="F289" s="149"/>
      <c r="G289" s="149"/>
      <c r="H289" s="149"/>
      <c r="I289" s="149"/>
      <c r="J289" s="149"/>
      <c r="K289" s="165">
        <v>1199</v>
      </c>
      <c r="L289" s="149"/>
      <c r="M289" s="165">
        <v>-275</v>
      </c>
      <c r="N289" s="149"/>
      <c r="O289" s="149"/>
      <c r="P289" s="165">
        <v>-22.94</v>
      </c>
      <c r="Q289" s="149"/>
      <c r="R289" s="149"/>
      <c r="S289" s="165">
        <v>924</v>
      </c>
      <c r="T289" s="149"/>
    </row>
    <row r="290" spans="1:20" x14ac:dyDescent="0.3">
      <c r="A290" s="164"/>
      <c r="B290" s="149"/>
      <c r="C290" s="112" t="s">
        <v>393</v>
      </c>
      <c r="D290" s="164" t="s">
        <v>394</v>
      </c>
      <c r="E290" s="149"/>
      <c r="F290" s="149"/>
      <c r="G290" s="149"/>
      <c r="H290" s="149"/>
      <c r="I290" s="149"/>
      <c r="J290" s="149"/>
      <c r="K290" s="165">
        <v>1199</v>
      </c>
      <c r="L290" s="149"/>
      <c r="M290" s="165">
        <v>-275</v>
      </c>
      <c r="N290" s="149"/>
      <c r="O290" s="149"/>
      <c r="P290" s="165">
        <v>-22.94</v>
      </c>
      <c r="Q290" s="149"/>
      <c r="R290" s="149"/>
      <c r="S290" s="165">
        <v>924</v>
      </c>
      <c r="T290" s="149"/>
    </row>
    <row r="291" spans="1:20" x14ac:dyDescent="0.3">
      <c r="A291" s="164"/>
      <c r="B291" s="149"/>
      <c r="C291" s="112" t="s">
        <v>395</v>
      </c>
      <c r="D291" s="164" t="s">
        <v>394</v>
      </c>
      <c r="E291" s="149"/>
      <c r="F291" s="149"/>
      <c r="G291" s="149"/>
      <c r="H291" s="149"/>
      <c r="I291" s="149"/>
      <c r="J291" s="149"/>
      <c r="K291" s="165">
        <v>1199</v>
      </c>
      <c r="L291" s="149"/>
      <c r="M291" s="165">
        <v>-275</v>
      </c>
      <c r="N291" s="149"/>
      <c r="O291" s="149"/>
      <c r="P291" s="165">
        <v>-22.94</v>
      </c>
      <c r="Q291" s="149"/>
      <c r="R291" s="149"/>
      <c r="S291" s="165">
        <v>924</v>
      </c>
      <c r="T291" s="149"/>
    </row>
    <row r="292" spans="1:20" x14ac:dyDescent="0.3">
      <c r="A292" s="164"/>
      <c r="B292" s="149"/>
      <c r="C292" s="112" t="s">
        <v>186</v>
      </c>
      <c r="D292" s="164" t="s">
        <v>19</v>
      </c>
      <c r="E292" s="149"/>
      <c r="F292" s="149"/>
      <c r="G292" s="149"/>
      <c r="H292" s="149"/>
      <c r="I292" s="149"/>
      <c r="J292" s="149"/>
      <c r="K292" s="165">
        <v>491</v>
      </c>
      <c r="L292" s="149"/>
      <c r="M292" s="165">
        <v>-264</v>
      </c>
      <c r="N292" s="149"/>
      <c r="O292" s="149"/>
      <c r="P292" s="165">
        <v>-53.77</v>
      </c>
      <c r="Q292" s="149"/>
      <c r="R292" s="149"/>
      <c r="S292" s="165">
        <v>227</v>
      </c>
      <c r="T292" s="149"/>
    </row>
    <row r="293" spans="1:20" x14ac:dyDescent="0.3">
      <c r="A293" s="164"/>
      <c r="B293" s="149"/>
      <c r="C293" s="112" t="s">
        <v>187</v>
      </c>
      <c r="D293" s="164" t="s">
        <v>188</v>
      </c>
      <c r="E293" s="149"/>
      <c r="F293" s="149"/>
      <c r="G293" s="149"/>
      <c r="H293" s="149"/>
      <c r="I293" s="149"/>
      <c r="J293" s="149"/>
      <c r="K293" s="165">
        <v>491</v>
      </c>
      <c r="L293" s="149"/>
      <c r="M293" s="165">
        <v>-264</v>
      </c>
      <c r="N293" s="149"/>
      <c r="O293" s="149"/>
      <c r="P293" s="165">
        <v>-53.77</v>
      </c>
      <c r="Q293" s="149"/>
      <c r="R293" s="149"/>
      <c r="S293" s="165">
        <v>227</v>
      </c>
      <c r="T293" s="149"/>
    </row>
    <row r="294" spans="1:20" x14ac:dyDescent="0.3">
      <c r="A294" s="164"/>
      <c r="B294" s="149"/>
      <c r="C294" s="112" t="s">
        <v>189</v>
      </c>
      <c r="D294" s="164" t="s">
        <v>190</v>
      </c>
      <c r="E294" s="149"/>
      <c r="F294" s="149"/>
      <c r="G294" s="149"/>
      <c r="H294" s="149"/>
      <c r="I294" s="149"/>
      <c r="J294" s="149"/>
      <c r="K294" s="165">
        <v>133</v>
      </c>
      <c r="L294" s="149"/>
      <c r="M294" s="165">
        <v>-80</v>
      </c>
      <c r="N294" s="149"/>
      <c r="O294" s="149"/>
      <c r="P294" s="165">
        <v>-60.15</v>
      </c>
      <c r="Q294" s="149"/>
      <c r="R294" s="149"/>
      <c r="S294" s="165">
        <v>53</v>
      </c>
      <c r="T294" s="149"/>
    </row>
    <row r="295" spans="1:20" x14ac:dyDescent="0.3">
      <c r="A295" s="164"/>
      <c r="B295" s="149"/>
      <c r="C295" s="112" t="s">
        <v>191</v>
      </c>
      <c r="D295" s="164" t="s">
        <v>192</v>
      </c>
      <c r="E295" s="149"/>
      <c r="F295" s="149"/>
      <c r="G295" s="149"/>
      <c r="H295" s="149"/>
      <c r="I295" s="149"/>
      <c r="J295" s="149"/>
      <c r="K295" s="165">
        <v>133</v>
      </c>
      <c r="L295" s="149"/>
      <c r="M295" s="165">
        <v>-80</v>
      </c>
      <c r="N295" s="149"/>
      <c r="O295" s="149"/>
      <c r="P295" s="165">
        <v>-60.15</v>
      </c>
      <c r="Q295" s="149"/>
      <c r="R295" s="149"/>
      <c r="S295" s="165">
        <v>53</v>
      </c>
      <c r="T295" s="149"/>
    </row>
    <row r="296" spans="1:20" x14ac:dyDescent="0.3">
      <c r="A296" s="164"/>
      <c r="B296" s="149"/>
      <c r="C296" s="112" t="s">
        <v>396</v>
      </c>
      <c r="D296" s="164" t="s">
        <v>397</v>
      </c>
      <c r="E296" s="149"/>
      <c r="F296" s="149"/>
      <c r="G296" s="149"/>
      <c r="H296" s="149"/>
      <c r="I296" s="149"/>
      <c r="J296" s="149"/>
      <c r="K296" s="165">
        <v>358</v>
      </c>
      <c r="L296" s="149"/>
      <c r="M296" s="165">
        <v>-184</v>
      </c>
      <c r="N296" s="149"/>
      <c r="O296" s="149"/>
      <c r="P296" s="165">
        <v>-51.4</v>
      </c>
      <c r="Q296" s="149"/>
      <c r="R296" s="149"/>
      <c r="S296" s="165">
        <v>174</v>
      </c>
      <c r="T296" s="149"/>
    </row>
    <row r="297" spans="1:20" x14ac:dyDescent="0.3">
      <c r="A297" s="164"/>
      <c r="B297" s="149"/>
      <c r="C297" s="112" t="s">
        <v>398</v>
      </c>
      <c r="D297" s="164" t="s">
        <v>399</v>
      </c>
      <c r="E297" s="149"/>
      <c r="F297" s="149"/>
      <c r="G297" s="149"/>
      <c r="H297" s="149"/>
      <c r="I297" s="149"/>
      <c r="J297" s="149"/>
      <c r="K297" s="165">
        <v>358</v>
      </c>
      <c r="L297" s="149"/>
      <c r="M297" s="165">
        <v>-184</v>
      </c>
      <c r="N297" s="149"/>
      <c r="O297" s="149"/>
      <c r="P297" s="165">
        <v>-51.4</v>
      </c>
      <c r="Q297" s="149"/>
      <c r="R297" s="149"/>
      <c r="S297" s="165">
        <v>174</v>
      </c>
      <c r="T297" s="149"/>
    </row>
    <row r="298" spans="1:20" ht="43.2" customHeight="1" x14ac:dyDescent="0.3">
      <c r="A298" s="158"/>
      <c r="B298" s="149"/>
      <c r="C298" s="109" t="s">
        <v>118</v>
      </c>
      <c r="D298" s="158" t="s">
        <v>119</v>
      </c>
      <c r="E298" s="149"/>
      <c r="F298" s="149"/>
      <c r="G298" s="149"/>
      <c r="H298" s="149"/>
      <c r="I298" s="149"/>
      <c r="J298" s="149"/>
      <c r="K298" s="159">
        <v>0</v>
      </c>
      <c r="L298" s="149"/>
      <c r="M298" s="159">
        <v>80500</v>
      </c>
      <c r="N298" s="149"/>
      <c r="O298" s="149"/>
      <c r="P298" s="159">
        <v>100</v>
      </c>
      <c r="Q298" s="149"/>
      <c r="R298" s="149"/>
      <c r="S298" s="159">
        <v>80500</v>
      </c>
      <c r="T298" s="149"/>
    </row>
    <row r="299" spans="1:20" ht="27.6" x14ac:dyDescent="0.3">
      <c r="A299" s="168"/>
      <c r="B299" s="149"/>
      <c r="C299" s="110" t="s">
        <v>66</v>
      </c>
      <c r="D299" s="168" t="s">
        <v>81</v>
      </c>
      <c r="E299" s="149"/>
      <c r="F299" s="149"/>
      <c r="G299" s="149"/>
      <c r="H299" s="149"/>
      <c r="I299" s="149"/>
      <c r="J299" s="149"/>
      <c r="K299" s="169">
        <v>0</v>
      </c>
      <c r="L299" s="149"/>
      <c r="M299" s="169">
        <v>4900</v>
      </c>
      <c r="N299" s="149"/>
      <c r="O299" s="149"/>
      <c r="P299" s="169">
        <v>100</v>
      </c>
      <c r="Q299" s="149"/>
      <c r="R299" s="149"/>
      <c r="S299" s="169">
        <v>4900</v>
      </c>
      <c r="T299" s="149"/>
    </row>
    <row r="300" spans="1:20" ht="27.6" x14ac:dyDescent="0.3">
      <c r="A300" s="166"/>
      <c r="B300" s="149"/>
      <c r="C300" s="111" t="s">
        <v>183</v>
      </c>
      <c r="D300" s="166" t="s">
        <v>184</v>
      </c>
      <c r="E300" s="149"/>
      <c r="F300" s="149"/>
      <c r="G300" s="149"/>
      <c r="H300" s="149"/>
      <c r="I300" s="149"/>
      <c r="J300" s="149"/>
      <c r="K300" s="167">
        <v>0</v>
      </c>
      <c r="L300" s="149"/>
      <c r="M300" s="167">
        <v>4900</v>
      </c>
      <c r="N300" s="149"/>
      <c r="O300" s="149"/>
      <c r="P300" s="167">
        <v>100</v>
      </c>
      <c r="Q300" s="149"/>
      <c r="R300" s="149"/>
      <c r="S300" s="167">
        <v>4900</v>
      </c>
      <c r="T300" s="149"/>
    </row>
    <row r="301" spans="1:20" x14ac:dyDescent="0.3">
      <c r="A301" s="164"/>
      <c r="B301" s="149"/>
      <c r="C301" s="112" t="s">
        <v>185</v>
      </c>
      <c r="D301" s="164" t="s">
        <v>9</v>
      </c>
      <c r="E301" s="149"/>
      <c r="F301" s="149"/>
      <c r="G301" s="149"/>
      <c r="H301" s="149"/>
      <c r="I301" s="149"/>
      <c r="J301" s="149"/>
      <c r="K301" s="165">
        <v>0</v>
      </c>
      <c r="L301" s="149"/>
      <c r="M301" s="165">
        <v>4900</v>
      </c>
      <c r="N301" s="149"/>
      <c r="O301" s="149"/>
      <c r="P301" s="165">
        <v>100</v>
      </c>
      <c r="Q301" s="149"/>
      <c r="R301" s="149"/>
      <c r="S301" s="165">
        <v>4900</v>
      </c>
      <c r="T301" s="149"/>
    </row>
    <row r="302" spans="1:20" x14ac:dyDescent="0.3">
      <c r="A302" s="164"/>
      <c r="B302" s="149"/>
      <c r="C302" s="112" t="s">
        <v>186</v>
      </c>
      <c r="D302" s="164" t="s">
        <v>19</v>
      </c>
      <c r="E302" s="149"/>
      <c r="F302" s="149"/>
      <c r="G302" s="149"/>
      <c r="H302" s="149"/>
      <c r="I302" s="149"/>
      <c r="J302" s="149"/>
      <c r="K302" s="165">
        <v>0</v>
      </c>
      <c r="L302" s="149"/>
      <c r="M302" s="165">
        <v>4900</v>
      </c>
      <c r="N302" s="149"/>
      <c r="O302" s="149"/>
      <c r="P302" s="165">
        <v>100</v>
      </c>
      <c r="Q302" s="149"/>
      <c r="R302" s="149"/>
      <c r="S302" s="165">
        <v>4900</v>
      </c>
      <c r="T302" s="149"/>
    </row>
    <row r="303" spans="1:20" x14ac:dyDescent="0.3">
      <c r="A303" s="164"/>
      <c r="B303" s="149"/>
      <c r="C303" s="112" t="s">
        <v>207</v>
      </c>
      <c r="D303" s="164" t="s">
        <v>208</v>
      </c>
      <c r="E303" s="149"/>
      <c r="F303" s="149"/>
      <c r="G303" s="149"/>
      <c r="H303" s="149"/>
      <c r="I303" s="149"/>
      <c r="J303" s="149"/>
      <c r="K303" s="165">
        <v>0</v>
      </c>
      <c r="L303" s="149"/>
      <c r="M303" s="165">
        <v>4900</v>
      </c>
      <c r="N303" s="149"/>
      <c r="O303" s="149"/>
      <c r="P303" s="165">
        <v>100</v>
      </c>
      <c r="Q303" s="149"/>
      <c r="R303" s="149"/>
      <c r="S303" s="165">
        <v>4900</v>
      </c>
      <c r="T303" s="149"/>
    </row>
    <row r="304" spans="1:20" x14ac:dyDescent="0.3">
      <c r="A304" s="164"/>
      <c r="B304" s="149"/>
      <c r="C304" s="112" t="s">
        <v>223</v>
      </c>
      <c r="D304" s="164" t="s">
        <v>224</v>
      </c>
      <c r="E304" s="149"/>
      <c r="F304" s="149"/>
      <c r="G304" s="149"/>
      <c r="H304" s="149"/>
      <c r="I304" s="149"/>
      <c r="J304" s="149"/>
      <c r="K304" s="165">
        <v>0</v>
      </c>
      <c r="L304" s="149"/>
      <c r="M304" s="165">
        <v>4900</v>
      </c>
      <c r="N304" s="149"/>
      <c r="O304" s="149"/>
      <c r="P304" s="165">
        <v>100</v>
      </c>
      <c r="Q304" s="149"/>
      <c r="R304" s="149"/>
      <c r="S304" s="165">
        <v>4900</v>
      </c>
      <c r="T304" s="149"/>
    </row>
    <row r="305" spans="1:20" x14ac:dyDescent="0.3">
      <c r="A305" s="164"/>
      <c r="B305" s="149"/>
      <c r="C305" s="112" t="s">
        <v>225</v>
      </c>
      <c r="D305" s="164" t="s">
        <v>226</v>
      </c>
      <c r="E305" s="149"/>
      <c r="F305" s="149"/>
      <c r="G305" s="149"/>
      <c r="H305" s="149"/>
      <c r="I305" s="149"/>
      <c r="J305" s="149"/>
      <c r="K305" s="165">
        <v>0</v>
      </c>
      <c r="L305" s="149"/>
      <c r="M305" s="165">
        <v>4900</v>
      </c>
      <c r="N305" s="149"/>
      <c r="O305" s="149"/>
      <c r="P305" s="165">
        <v>100</v>
      </c>
      <c r="Q305" s="149"/>
      <c r="R305" s="149"/>
      <c r="S305" s="165">
        <v>4900</v>
      </c>
      <c r="T305" s="149"/>
    </row>
    <row r="306" spans="1:20" ht="27.6" x14ac:dyDescent="0.3">
      <c r="A306" s="168"/>
      <c r="B306" s="149"/>
      <c r="C306" s="110" t="s">
        <v>75</v>
      </c>
      <c r="D306" s="168" t="s">
        <v>76</v>
      </c>
      <c r="E306" s="149"/>
      <c r="F306" s="149"/>
      <c r="G306" s="149"/>
      <c r="H306" s="149"/>
      <c r="I306" s="149"/>
      <c r="J306" s="149"/>
      <c r="K306" s="169">
        <v>0</v>
      </c>
      <c r="L306" s="149"/>
      <c r="M306" s="169">
        <v>75600</v>
      </c>
      <c r="N306" s="149"/>
      <c r="O306" s="149"/>
      <c r="P306" s="169">
        <v>100</v>
      </c>
      <c r="Q306" s="149"/>
      <c r="R306" s="149"/>
      <c r="S306" s="169">
        <v>75600</v>
      </c>
      <c r="T306" s="149"/>
    </row>
    <row r="307" spans="1:20" ht="27.6" x14ac:dyDescent="0.3">
      <c r="A307" s="166"/>
      <c r="B307" s="149"/>
      <c r="C307" s="111" t="s">
        <v>183</v>
      </c>
      <c r="D307" s="166" t="s">
        <v>184</v>
      </c>
      <c r="E307" s="149"/>
      <c r="F307" s="149"/>
      <c r="G307" s="149"/>
      <c r="H307" s="149"/>
      <c r="I307" s="149"/>
      <c r="J307" s="149"/>
      <c r="K307" s="167">
        <v>0</v>
      </c>
      <c r="L307" s="149"/>
      <c r="M307" s="167">
        <v>75600</v>
      </c>
      <c r="N307" s="149"/>
      <c r="O307" s="149"/>
      <c r="P307" s="167">
        <v>100</v>
      </c>
      <c r="Q307" s="149"/>
      <c r="R307" s="149"/>
      <c r="S307" s="167">
        <v>75600</v>
      </c>
      <c r="T307" s="149"/>
    </row>
    <row r="308" spans="1:20" x14ac:dyDescent="0.3">
      <c r="A308" s="164"/>
      <c r="B308" s="149"/>
      <c r="C308" s="112" t="s">
        <v>185</v>
      </c>
      <c r="D308" s="164" t="s">
        <v>9</v>
      </c>
      <c r="E308" s="149"/>
      <c r="F308" s="149"/>
      <c r="G308" s="149"/>
      <c r="H308" s="149"/>
      <c r="I308" s="149"/>
      <c r="J308" s="149"/>
      <c r="K308" s="165">
        <v>0</v>
      </c>
      <c r="L308" s="149"/>
      <c r="M308" s="165">
        <v>75600</v>
      </c>
      <c r="N308" s="149"/>
      <c r="O308" s="149"/>
      <c r="P308" s="165">
        <v>100</v>
      </c>
      <c r="Q308" s="149"/>
      <c r="R308" s="149"/>
      <c r="S308" s="165">
        <v>75600</v>
      </c>
      <c r="T308" s="149"/>
    </row>
    <row r="309" spans="1:20" x14ac:dyDescent="0.3">
      <c r="A309" s="164"/>
      <c r="B309" s="149"/>
      <c r="C309" s="112" t="s">
        <v>186</v>
      </c>
      <c r="D309" s="164" t="s">
        <v>19</v>
      </c>
      <c r="E309" s="149"/>
      <c r="F309" s="149"/>
      <c r="G309" s="149"/>
      <c r="H309" s="149"/>
      <c r="I309" s="149"/>
      <c r="J309" s="149"/>
      <c r="K309" s="165">
        <v>0</v>
      </c>
      <c r="L309" s="149"/>
      <c r="M309" s="165">
        <v>75600</v>
      </c>
      <c r="N309" s="149"/>
      <c r="O309" s="149"/>
      <c r="P309" s="165">
        <v>100</v>
      </c>
      <c r="Q309" s="149"/>
      <c r="R309" s="149"/>
      <c r="S309" s="165">
        <v>75600</v>
      </c>
      <c r="T309" s="149"/>
    </row>
    <row r="310" spans="1:20" x14ac:dyDescent="0.3">
      <c r="A310" s="164"/>
      <c r="B310" s="149"/>
      <c r="C310" s="112" t="s">
        <v>207</v>
      </c>
      <c r="D310" s="164" t="s">
        <v>208</v>
      </c>
      <c r="E310" s="149"/>
      <c r="F310" s="149"/>
      <c r="G310" s="149"/>
      <c r="H310" s="149"/>
      <c r="I310" s="149"/>
      <c r="J310" s="149"/>
      <c r="K310" s="165">
        <v>0</v>
      </c>
      <c r="L310" s="149"/>
      <c r="M310" s="165">
        <v>75600</v>
      </c>
      <c r="N310" s="149"/>
      <c r="O310" s="149"/>
      <c r="P310" s="165">
        <v>100</v>
      </c>
      <c r="Q310" s="149"/>
      <c r="R310" s="149"/>
      <c r="S310" s="165">
        <v>75600</v>
      </c>
      <c r="T310" s="149"/>
    </row>
    <row r="311" spans="1:20" x14ac:dyDescent="0.3">
      <c r="A311" s="164"/>
      <c r="B311" s="149"/>
      <c r="C311" s="112" t="s">
        <v>223</v>
      </c>
      <c r="D311" s="164" t="s">
        <v>224</v>
      </c>
      <c r="E311" s="149"/>
      <c r="F311" s="149"/>
      <c r="G311" s="149"/>
      <c r="H311" s="149"/>
      <c r="I311" s="149"/>
      <c r="J311" s="149"/>
      <c r="K311" s="165">
        <v>0</v>
      </c>
      <c r="L311" s="149"/>
      <c r="M311" s="165">
        <v>75600</v>
      </c>
      <c r="N311" s="149"/>
      <c r="O311" s="149"/>
      <c r="P311" s="165">
        <v>100</v>
      </c>
      <c r="Q311" s="149"/>
      <c r="R311" s="149"/>
      <c r="S311" s="165">
        <v>75600</v>
      </c>
      <c r="T311" s="149"/>
    </row>
    <row r="312" spans="1:20" x14ac:dyDescent="0.3">
      <c r="A312" s="164"/>
      <c r="B312" s="149"/>
      <c r="C312" s="112" t="s">
        <v>225</v>
      </c>
      <c r="D312" s="164" t="s">
        <v>226</v>
      </c>
      <c r="E312" s="149"/>
      <c r="F312" s="149"/>
      <c r="G312" s="149"/>
      <c r="H312" s="149"/>
      <c r="I312" s="149"/>
      <c r="J312" s="149"/>
      <c r="K312" s="165">
        <v>0</v>
      </c>
      <c r="L312" s="149"/>
      <c r="M312" s="165">
        <v>75600</v>
      </c>
      <c r="N312" s="149"/>
      <c r="O312" s="149"/>
      <c r="P312" s="165">
        <v>100</v>
      </c>
      <c r="Q312" s="149"/>
      <c r="R312" s="149"/>
      <c r="S312" s="165">
        <v>75600</v>
      </c>
      <c r="T312" s="149"/>
    </row>
    <row r="313" spans="1:20" ht="45" customHeight="1" x14ac:dyDescent="0.3">
      <c r="A313" s="158"/>
      <c r="B313" s="149"/>
      <c r="C313" s="109" t="s">
        <v>117</v>
      </c>
      <c r="D313" s="158" t="s">
        <v>400</v>
      </c>
      <c r="E313" s="149"/>
      <c r="F313" s="149"/>
      <c r="G313" s="149"/>
      <c r="H313" s="149"/>
      <c r="I313" s="149"/>
      <c r="J313" s="149"/>
      <c r="K313" s="159">
        <v>0</v>
      </c>
      <c r="L313" s="149"/>
      <c r="M313" s="159">
        <v>15090</v>
      </c>
      <c r="N313" s="149"/>
      <c r="O313" s="149"/>
      <c r="P313" s="159">
        <v>100</v>
      </c>
      <c r="Q313" s="149"/>
      <c r="R313" s="149"/>
      <c r="S313" s="159">
        <v>15090</v>
      </c>
      <c r="T313" s="149"/>
    </row>
    <row r="314" spans="1:20" ht="27.6" x14ac:dyDescent="0.3">
      <c r="A314" s="168"/>
      <c r="B314" s="149"/>
      <c r="C314" s="110" t="s">
        <v>66</v>
      </c>
      <c r="D314" s="168" t="s">
        <v>81</v>
      </c>
      <c r="E314" s="149"/>
      <c r="F314" s="149"/>
      <c r="G314" s="149"/>
      <c r="H314" s="149"/>
      <c r="I314" s="149"/>
      <c r="J314" s="149"/>
      <c r="K314" s="169">
        <v>0</v>
      </c>
      <c r="L314" s="149"/>
      <c r="M314" s="169">
        <v>15090</v>
      </c>
      <c r="N314" s="149"/>
      <c r="O314" s="149"/>
      <c r="P314" s="169">
        <v>100</v>
      </c>
      <c r="Q314" s="149"/>
      <c r="R314" s="149"/>
      <c r="S314" s="169">
        <v>15090</v>
      </c>
      <c r="T314" s="149"/>
    </row>
    <row r="315" spans="1:20" ht="27.6" x14ac:dyDescent="0.3">
      <c r="A315" s="166"/>
      <c r="B315" s="149"/>
      <c r="C315" s="111" t="s">
        <v>183</v>
      </c>
      <c r="D315" s="166" t="s">
        <v>184</v>
      </c>
      <c r="E315" s="149"/>
      <c r="F315" s="149"/>
      <c r="G315" s="149"/>
      <c r="H315" s="149"/>
      <c r="I315" s="149"/>
      <c r="J315" s="149"/>
      <c r="K315" s="167">
        <v>0</v>
      </c>
      <c r="L315" s="149"/>
      <c r="M315" s="167">
        <v>15090</v>
      </c>
      <c r="N315" s="149"/>
      <c r="O315" s="149"/>
      <c r="P315" s="167">
        <v>100</v>
      </c>
      <c r="Q315" s="149"/>
      <c r="R315" s="149"/>
      <c r="S315" s="167">
        <v>15090</v>
      </c>
      <c r="T315" s="149"/>
    </row>
    <row r="316" spans="1:20" x14ac:dyDescent="0.3">
      <c r="A316" s="164"/>
      <c r="B316" s="149"/>
      <c r="C316" s="112" t="s">
        <v>185</v>
      </c>
      <c r="D316" s="164" t="s">
        <v>9</v>
      </c>
      <c r="E316" s="149"/>
      <c r="F316" s="149"/>
      <c r="G316" s="149"/>
      <c r="H316" s="149"/>
      <c r="I316" s="149"/>
      <c r="J316" s="149"/>
      <c r="K316" s="165">
        <v>0</v>
      </c>
      <c r="L316" s="149"/>
      <c r="M316" s="165">
        <v>15090</v>
      </c>
      <c r="N316" s="149"/>
      <c r="O316" s="149"/>
      <c r="P316" s="165">
        <v>100</v>
      </c>
      <c r="Q316" s="149"/>
      <c r="R316" s="149"/>
      <c r="S316" s="165">
        <v>15090</v>
      </c>
      <c r="T316" s="149"/>
    </row>
    <row r="317" spans="1:20" x14ac:dyDescent="0.3">
      <c r="A317" s="164"/>
      <c r="B317" s="149"/>
      <c r="C317" s="112" t="s">
        <v>377</v>
      </c>
      <c r="D317" s="164" t="s">
        <v>10</v>
      </c>
      <c r="E317" s="149"/>
      <c r="F317" s="149"/>
      <c r="G317" s="149"/>
      <c r="H317" s="149"/>
      <c r="I317" s="149"/>
      <c r="J317" s="149"/>
      <c r="K317" s="165">
        <v>0</v>
      </c>
      <c r="L317" s="149"/>
      <c r="M317" s="165">
        <v>14505</v>
      </c>
      <c r="N317" s="149"/>
      <c r="O317" s="149"/>
      <c r="P317" s="165">
        <v>100</v>
      </c>
      <c r="Q317" s="149"/>
      <c r="R317" s="149"/>
      <c r="S317" s="165">
        <v>14505</v>
      </c>
      <c r="T317" s="149"/>
    </row>
    <row r="318" spans="1:20" x14ac:dyDescent="0.3">
      <c r="A318" s="164"/>
      <c r="B318" s="149"/>
      <c r="C318" s="112" t="s">
        <v>378</v>
      </c>
      <c r="D318" s="164" t="s">
        <v>379</v>
      </c>
      <c r="E318" s="149"/>
      <c r="F318" s="149"/>
      <c r="G318" s="149"/>
      <c r="H318" s="149"/>
      <c r="I318" s="149"/>
      <c r="J318" s="149"/>
      <c r="K318" s="165">
        <v>0</v>
      </c>
      <c r="L318" s="149"/>
      <c r="M318" s="165">
        <v>10390</v>
      </c>
      <c r="N318" s="149"/>
      <c r="O318" s="149"/>
      <c r="P318" s="165">
        <v>100</v>
      </c>
      <c r="Q318" s="149"/>
      <c r="R318" s="149"/>
      <c r="S318" s="165">
        <v>10390</v>
      </c>
      <c r="T318" s="149"/>
    </row>
    <row r="319" spans="1:20" x14ac:dyDescent="0.3">
      <c r="A319" s="164"/>
      <c r="B319" s="149"/>
      <c r="C319" s="112" t="s">
        <v>380</v>
      </c>
      <c r="D319" s="164" t="s">
        <v>381</v>
      </c>
      <c r="E319" s="149"/>
      <c r="F319" s="149"/>
      <c r="G319" s="149"/>
      <c r="H319" s="149"/>
      <c r="I319" s="149"/>
      <c r="J319" s="149"/>
      <c r="K319" s="165">
        <v>0</v>
      </c>
      <c r="L319" s="149"/>
      <c r="M319" s="165">
        <v>10390</v>
      </c>
      <c r="N319" s="149"/>
      <c r="O319" s="149"/>
      <c r="P319" s="165">
        <v>100</v>
      </c>
      <c r="Q319" s="149"/>
      <c r="R319" s="149"/>
      <c r="S319" s="165">
        <v>10390</v>
      </c>
      <c r="T319" s="149"/>
    </row>
    <row r="320" spans="1:20" x14ac:dyDescent="0.3">
      <c r="A320" s="164"/>
      <c r="B320" s="149"/>
      <c r="C320" s="112" t="s">
        <v>382</v>
      </c>
      <c r="D320" s="164" t="s">
        <v>383</v>
      </c>
      <c r="E320" s="149"/>
      <c r="F320" s="149"/>
      <c r="G320" s="149"/>
      <c r="H320" s="149"/>
      <c r="I320" s="149"/>
      <c r="J320" s="149"/>
      <c r="K320" s="165">
        <v>0</v>
      </c>
      <c r="L320" s="149"/>
      <c r="M320" s="165">
        <v>10390</v>
      </c>
      <c r="N320" s="149"/>
      <c r="O320" s="149"/>
      <c r="P320" s="165">
        <v>100</v>
      </c>
      <c r="Q320" s="149"/>
      <c r="R320" s="149"/>
      <c r="S320" s="165">
        <v>10390</v>
      </c>
      <c r="T320" s="149"/>
    </row>
    <row r="321" spans="1:20" x14ac:dyDescent="0.3">
      <c r="A321" s="164"/>
      <c r="B321" s="149"/>
      <c r="C321" s="112" t="s">
        <v>384</v>
      </c>
      <c r="D321" s="164" t="s">
        <v>385</v>
      </c>
      <c r="E321" s="149"/>
      <c r="F321" s="149"/>
      <c r="G321" s="149"/>
      <c r="H321" s="149"/>
      <c r="I321" s="149"/>
      <c r="J321" s="149"/>
      <c r="K321" s="165">
        <v>0</v>
      </c>
      <c r="L321" s="149"/>
      <c r="M321" s="165">
        <v>2400</v>
      </c>
      <c r="N321" s="149"/>
      <c r="O321" s="149"/>
      <c r="P321" s="165">
        <v>100</v>
      </c>
      <c r="Q321" s="149"/>
      <c r="R321" s="149"/>
      <c r="S321" s="165">
        <v>2400</v>
      </c>
      <c r="T321" s="149"/>
    </row>
    <row r="322" spans="1:20" x14ac:dyDescent="0.3">
      <c r="A322" s="164"/>
      <c r="B322" s="149"/>
      <c r="C322" s="112" t="s">
        <v>386</v>
      </c>
      <c r="D322" s="164" t="s">
        <v>385</v>
      </c>
      <c r="E322" s="149"/>
      <c r="F322" s="149"/>
      <c r="G322" s="149"/>
      <c r="H322" s="149"/>
      <c r="I322" s="149"/>
      <c r="J322" s="149"/>
      <c r="K322" s="165">
        <v>0</v>
      </c>
      <c r="L322" s="149"/>
      <c r="M322" s="165">
        <v>2400</v>
      </c>
      <c r="N322" s="149"/>
      <c r="O322" s="149"/>
      <c r="P322" s="165">
        <v>100</v>
      </c>
      <c r="Q322" s="149"/>
      <c r="R322" s="149"/>
      <c r="S322" s="165">
        <v>2400</v>
      </c>
      <c r="T322" s="149"/>
    </row>
    <row r="323" spans="1:20" x14ac:dyDescent="0.3">
      <c r="A323" s="164"/>
      <c r="B323" s="149"/>
      <c r="C323" s="112" t="s">
        <v>387</v>
      </c>
      <c r="D323" s="164" t="s">
        <v>388</v>
      </c>
      <c r="E323" s="149"/>
      <c r="F323" s="149"/>
      <c r="G323" s="149"/>
      <c r="H323" s="149"/>
      <c r="I323" s="149"/>
      <c r="J323" s="149"/>
      <c r="K323" s="165">
        <v>0</v>
      </c>
      <c r="L323" s="149"/>
      <c r="M323" s="165">
        <v>1200</v>
      </c>
      <c r="N323" s="149"/>
      <c r="O323" s="149"/>
      <c r="P323" s="165">
        <v>100</v>
      </c>
      <c r="Q323" s="149"/>
      <c r="R323" s="149"/>
      <c r="S323" s="165">
        <v>1200</v>
      </c>
      <c r="T323" s="149"/>
    </row>
    <row r="324" spans="1:20" x14ac:dyDescent="0.3">
      <c r="A324" s="164"/>
      <c r="B324" s="149"/>
      <c r="C324" s="112" t="s">
        <v>401</v>
      </c>
      <c r="D324" s="164" t="s">
        <v>402</v>
      </c>
      <c r="E324" s="149"/>
      <c r="F324" s="149"/>
      <c r="G324" s="149"/>
      <c r="H324" s="149"/>
      <c r="I324" s="149"/>
      <c r="J324" s="149"/>
      <c r="K324" s="165">
        <v>0</v>
      </c>
      <c r="L324" s="149"/>
      <c r="M324" s="165">
        <v>0</v>
      </c>
      <c r="N324" s="149"/>
      <c r="O324" s="149"/>
      <c r="P324" s="165">
        <v>0</v>
      </c>
      <c r="Q324" s="149"/>
      <c r="R324" s="149"/>
      <c r="S324" s="165">
        <v>0</v>
      </c>
      <c r="T324" s="149"/>
    </row>
    <row r="325" spans="1:20" x14ac:dyDescent="0.3">
      <c r="A325" s="164"/>
      <c r="B325" s="149"/>
      <c r="C325" s="112" t="s">
        <v>389</v>
      </c>
      <c r="D325" s="164" t="s">
        <v>390</v>
      </c>
      <c r="E325" s="149"/>
      <c r="F325" s="149"/>
      <c r="G325" s="149"/>
      <c r="H325" s="149"/>
      <c r="I325" s="149"/>
      <c r="J325" s="149"/>
      <c r="K325" s="165">
        <v>0</v>
      </c>
      <c r="L325" s="149"/>
      <c r="M325" s="165">
        <v>1200</v>
      </c>
      <c r="N325" s="149"/>
      <c r="O325" s="149"/>
      <c r="P325" s="165">
        <v>100</v>
      </c>
      <c r="Q325" s="149"/>
      <c r="R325" s="149"/>
      <c r="S325" s="165">
        <v>1200</v>
      </c>
      <c r="T325" s="149"/>
    </row>
    <row r="326" spans="1:20" x14ac:dyDescent="0.3">
      <c r="A326" s="164"/>
      <c r="B326" s="149"/>
      <c r="C326" s="112" t="s">
        <v>403</v>
      </c>
      <c r="D326" s="164" t="s">
        <v>404</v>
      </c>
      <c r="E326" s="149"/>
      <c r="F326" s="149"/>
      <c r="G326" s="149"/>
      <c r="H326" s="149"/>
      <c r="I326" s="149"/>
      <c r="J326" s="149"/>
      <c r="K326" s="165">
        <v>0</v>
      </c>
      <c r="L326" s="149"/>
      <c r="M326" s="165">
        <v>0</v>
      </c>
      <c r="N326" s="149"/>
      <c r="O326" s="149"/>
      <c r="P326" s="165">
        <v>0</v>
      </c>
      <c r="Q326" s="149"/>
      <c r="R326" s="149"/>
      <c r="S326" s="165">
        <v>0</v>
      </c>
      <c r="T326" s="149"/>
    </row>
    <row r="327" spans="1:20" x14ac:dyDescent="0.3">
      <c r="A327" s="164"/>
      <c r="B327" s="149"/>
      <c r="C327" s="112" t="s">
        <v>391</v>
      </c>
      <c r="D327" s="164" t="s">
        <v>392</v>
      </c>
      <c r="E327" s="149"/>
      <c r="F327" s="149"/>
      <c r="G327" s="149"/>
      <c r="H327" s="149"/>
      <c r="I327" s="149"/>
      <c r="J327" s="149"/>
      <c r="K327" s="165">
        <v>0</v>
      </c>
      <c r="L327" s="149"/>
      <c r="M327" s="165">
        <v>1715</v>
      </c>
      <c r="N327" s="149"/>
      <c r="O327" s="149"/>
      <c r="P327" s="165">
        <v>100</v>
      </c>
      <c r="Q327" s="149"/>
      <c r="R327" s="149"/>
      <c r="S327" s="165">
        <v>1715</v>
      </c>
      <c r="T327" s="149"/>
    </row>
    <row r="328" spans="1:20" x14ac:dyDescent="0.3">
      <c r="A328" s="164"/>
      <c r="B328" s="149"/>
      <c r="C328" s="112" t="s">
        <v>393</v>
      </c>
      <c r="D328" s="164" t="s">
        <v>394</v>
      </c>
      <c r="E328" s="149"/>
      <c r="F328" s="149"/>
      <c r="G328" s="149"/>
      <c r="H328" s="149"/>
      <c r="I328" s="149"/>
      <c r="J328" s="149"/>
      <c r="K328" s="165">
        <v>0</v>
      </c>
      <c r="L328" s="149"/>
      <c r="M328" s="165">
        <v>1715</v>
      </c>
      <c r="N328" s="149"/>
      <c r="O328" s="149"/>
      <c r="P328" s="165">
        <v>100</v>
      </c>
      <c r="Q328" s="149"/>
      <c r="R328" s="149"/>
      <c r="S328" s="165">
        <v>1715</v>
      </c>
      <c r="T328" s="149"/>
    </row>
    <row r="329" spans="1:20" x14ac:dyDescent="0.3">
      <c r="A329" s="164"/>
      <c r="B329" s="149"/>
      <c r="C329" s="112" t="s">
        <v>395</v>
      </c>
      <c r="D329" s="164" t="s">
        <v>394</v>
      </c>
      <c r="E329" s="149"/>
      <c r="F329" s="149"/>
      <c r="G329" s="149"/>
      <c r="H329" s="149"/>
      <c r="I329" s="149"/>
      <c r="J329" s="149"/>
      <c r="K329" s="165">
        <v>0</v>
      </c>
      <c r="L329" s="149"/>
      <c r="M329" s="165">
        <v>1715</v>
      </c>
      <c r="N329" s="149"/>
      <c r="O329" s="149"/>
      <c r="P329" s="165">
        <v>100</v>
      </c>
      <c r="Q329" s="149"/>
      <c r="R329" s="149"/>
      <c r="S329" s="165">
        <v>1715</v>
      </c>
      <c r="T329" s="149"/>
    </row>
    <row r="330" spans="1:20" x14ac:dyDescent="0.3">
      <c r="A330" s="164"/>
      <c r="B330" s="149"/>
      <c r="C330" s="112" t="s">
        <v>186</v>
      </c>
      <c r="D330" s="164" t="s">
        <v>19</v>
      </c>
      <c r="E330" s="149"/>
      <c r="F330" s="149"/>
      <c r="G330" s="149"/>
      <c r="H330" s="149"/>
      <c r="I330" s="149"/>
      <c r="J330" s="149"/>
      <c r="K330" s="165">
        <v>0</v>
      </c>
      <c r="L330" s="149"/>
      <c r="M330" s="165">
        <v>585</v>
      </c>
      <c r="N330" s="149"/>
      <c r="O330" s="149"/>
      <c r="P330" s="165">
        <v>100</v>
      </c>
      <c r="Q330" s="149"/>
      <c r="R330" s="149"/>
      <c r="S330" s="165">
        <v>585</v>
      </c>
      <c r="T330" s="149"/>
    </row>
    <row r="331" spans="1:20" x14ac:dyDescent="0.3">
      <c r="A331" s="164"/>
      <c r="B331" s="149"/>
      <c r="C331" s="112" t="s">
        <v>187</v>
      </c>
      <c r="D331" s="164" t="s">
        <v>188</v>
      </c>
      <c r="E331" s="149"/>
      <c r="F331" s="149"/>
      <c r="G331" s="149"/>
      <c r="H331" s="149"/>
      <c r="I331" s="149"/>
      <c r="J331" s="149"/>
      <c r="K331" s="165">
        <v>0</v>
      </c>
      <c r="L331" s="149"/>
      <c r="M331" s="165">
        <v>585</v>
      </c>
      <c r="N331" s="149"/>
      <c r="O331" s="149"/>
      <c r="P331" s="165">
        <v>100</v>
      </c>
      <c r="Q331" s="149"/>
      <c r="R331" s="149"/>
      <c r="S331" s="165">
        <v>585</v>
      </c>
      <c r="T331" s="149"/>
    </row>
    <row r="332" spans="1:20" x14ac:dyDescent="0.3">
      <c r="A332" s="164"/>
      <c r="B332" s="149"/>
      <c r="C332" s="112" t="s">
        <v>189</v>
      </c>
      <c r="D332" s="164" t="s">
        <v>190</v>
      </c>
      <c r="E332" s="149"/>
      <c r="F332" s="149"/>
      <c r="G332" s="149"/>
      <c r="H332" s="149"/>
      <c r="I332" s="149"/>
      <c r="J332" s="149"/>
      <c r="K332" s="165">
        <v>0</v>
      </c>
      <c r="L332" s="149"/>
      <c r="M332" s="165">
        <v>125</v>
      </c>
      <c r="N332" s="149"/>
      <c r="O332" s="149"/>
      <c r="P332" s="165">
        <v>100</v>
      </c>
      <c r="Q332" s="149"/>
      <c r="R332" s="149"/>
      <c r="S332" s="165">
        <v>125</v>
      </c>
      <c r="T332" s="149"/>
    </row>
    <row r="333" spans="1:20" x14ac:dyDescent="0.3">
      <c r="A333" s="164"/>
      <c r="B333" s="149"/>
      <c r="C333" s="112" t="s">
        <v>191</v>
      </c>
      <c r="D333" s="164" t="s">
        <v>192</v>
      </c>
      <c r="E333" s="149"/>
      <c r="F333" s="149"/>
      <c r="G333" s="149"/>
      <c r="H333" s="149"/>
      <c r="I333" s="149"/>
      <c r="J333" s="149"/>
      <c r="K333" s="165">
        <v>0</v>
      </c>
      <c r="L333" s="149"/>
      <c r="M333" s="165">
        <v>125</v>
      </c>
      <c r="N333" s="149"/>
      <c r="O333" s="149"/>
      <c r="P333" s="165">
        <v>100</v>
      </c>
      <c r="Q333" s="149"/>
      <c r="R333" s="149"/>
      <c r="S333" s="165">
        <v>125</v>
      </c>
      <c r="T333" s="149"/>
    </row>
    <row r="334" spans="1:20" x14ac:dyDescent="0.3">
      <c r="A334" s="164"/>
      <c r="B334" s="149"/>
      <c r="C334" s="112" t="s">
        <v>396</v>
      </c>
      <c r="D334" s="164" t="s">
        <v>397</v>
      </c>
      <c r="E334" s="149"/>
      <c r="F334" s="149"/>
      <c r="G334" s="149"/>
      <c r="H334" s="149"/>
      <c r="I334" s="149"/>
      <c r="J334" s="149"/>
      <c r="K334" s="165">
        <v>0</v>
      </c>
      <c r="L334" s="149"/>
      <c r="M334" s="165">
        <v>460</v>
      </c>
      <c r="N334" s="149"/>
      <c r="O334" s="149"/>
      <c r="P334" s="165">
        <v>100</v>
      </c>
      <c r="Q334" s="149"/>
      <c r="R334" s="149"/>
      <c r="S334" s="165">
        <v>460</v>
      </c>
      <c r="T334" s="149"/>
    </row>
    <row r="335" spans="1:20" x14ac:dyDescent="0.3">
      <c r="A335" s="164"/>
      <c r="B335" s="149"/>
      <c r="C335" s="112" t="s">
        <v>398</v>
      </c>
      <c r="D335" s="164" t="s">
        <v>399</v>
      </c>
      <c r="E335" s="149"/>
      <c r="F335" s="149"/>
      <c r="G335" s="149"/>
      <c r="H335" s="149"/>
      <c r="I335" s="149"/>
      <c r="J335" s="149"/>
      <c r="K335" s="165">
        <v>0</v>
      </c>
      <c r="L335" s="149"/>
      <c r="M335" s="165">
        <v>460</v>
      </c>
      <c r="N335" s="149"/>
      <c r="O335" s="149"/>
      <c r="P335" s="165">
        <v>100</v>
      </c>
      <c r="Q335" s="149"/>
      <c r="R335" s="149"/>
      <c r="S335" s="165">
        <v>460</v>
      </c>
      <c r="T335" s="149"/>
    </row>
    <row r="336" spans="1:20" ht="36" customHeight="1" x14ac:dyDescent="0.3">
      <c r="A336" s="160"/>
      <c r="B336" s="149"/>
      <c r="C336" s="108" t="s">
        <v>120</v>
      </c>
      <c r="D336" s="160" t="s">
        <v>405</v>
      </c>
      <c r="E336" s="149"/>
      <c r="F336" s="149"/>
      <c r="G336" s="149"/>
      <c r="H336" s="149"/>
      <c r="I336" s="149"/>
      <c r="J336" s="149"/>
      <c r="K336" s="161">
        <v>1135</v>
      </c>
      <c r="L336" s="149"/>
      <c r="M336" s="161">
        <v>1750</v>
      </c>
      <c r="N336" s="149"/>
      <c r="O336" s="149"/>
      <c r="P336" s="161">
        <v>154.19</v>
      </c>
      <c r="Q336" s="149"/>
      <c r="R336" s="149"/>
      <c r="S336" s="161">
        <v>2885</v>
      </c>
      <c r="T336" s="149"/>
    </row>
    <row r="337" spans="1:20" ht="49.8" customHeight="1" x14ac:dyDescent="0.3">
      <c r="A337" s="158"/>
      <c r="B337" s="149"/>
      <c r="C337" s="109" t="s">
        <v>434</v>
      </c>
      <c r="D337" s="158" t="s">
        <v>435</v>
      </c>
      <c r="E337" s="149"/>
      <c r="F337" s="149"/>
      <c r="G337" s="149"/>
      <c r="H337" s="149"/>
      <c r="I337" s="149"/>
      <c r="J337" s="149"/>
      <c r="K337" s="159">
        <v>0</v>
      </c>
      <c r="L337" s="149"/>
      <c r="M337" s="159">
        <v>1750</v>
      </c>
      <c r="N337" s="149"/>
      <c r="O337" s="149"/>
      <c r="P337" s="159">
        <v>100</v>
      </c>
      <c r="Q337" s="149"/>
      <c r="R337" s="149"/>
      <c r="S337" s="159">
        <v>1750</v>
      </c>
      <c r="T337" s="149"/>
    </row>
    <row r="338" spans="1:20" ht="27.6" x14ac:dyDescent="0.3">
      <c r="A338" s="168"/>
      <c r="B338" s="149"/>
      <c r="C338" s="110" t="s">
        <v>66</v>
      </c>
      <c r="D338" s="168" t="s">
        <v>81</v>
      </c>
      <c r="E338" s="149"/>
      <c r="F338" s="149"/>
      <c r="G338" s="149"/>
      <c r="H338" s="149"/>
      <c r="I338" s="149"/>
      <c r="J338" s="149"/>
      <c r="K338" s="169">
        <v>0</v>
      </c>
      <c r="L338" s="149"/>
      <c r="M338" s="169">
        <v>1750</v>
      </c>
      <c r="N338" s="149"/>
      <c r="O338" s="149"/>
      <c r="P338" s="169">
        <v>100</v>
      </c>
      <c r="Q338" s="149"/>
      <c r="R338" s="149"/>
      <c r="S338" s="169">
        <v>1750</v>
      </c>
      <c r="T338" s="149"/>
    </row>
    <row r="339" spans="1:20" ht="27.6" x14ac:dyDescent="0.3">
      <c r="A339" s="166"/>
      <c r="B339" s="149"/>
      <c r="C339" s="111" t="s">
        <v>183</v>
      </c>
      <c r="D339" s="166" t="s">
        <v>184</v>
      </c>
      <c r="E339" s="149"/>
      <c r="F339" s="149"/>
      <c r="G339" s="149"/>
      <c r="H339" s="149"/>
      <c r="I339" s="149"/>
      <c r="J339" s="149"/>
      <c r="K339" s="167">
        <v>0</v>
      </c>
      <c r="L339" s="149"/>
      <c r="M339" s="167">
        <v>1750</v>
      </c>
      <c r="N339" s="149"/>
      <c r="O339" s="149"/>
      <c r="P339" s="167">
        <v>100</v>
      </c>
      <c r="Q339" s="149"/>
      <c r="R339" s="149"/>
      <c r="S339" s="167">
        <v>1750</v>
      </c>
      <c r="T339" s="149"/>
    </row>
    <row r="340" spans="1:20" x14ac:dyDescent="0.3">
      <c r="A340" s="164"/>
      <c r="B340" s="149"/>
      <c r="C340" s="113">
        <v>3</v>
      </c>
      <c r="D340" s="164" t="s">
        <v>9</v>
      </c>
      <c r="E340" s="149"/>
      <c r="F340" s="149"/>
      <c r="G340" s="149"/>
      <c r="H340" s="149"/>
      <c r="I340" s="149"/>
      <c r="J340" s="149"/>
      <c r="K340" s="165">
        <v>0</v>
      </c>
      <c r="L340" s="149"/>
      <c r="M340" s="165">
        <v>1750</v>
      </c>
      <c r="N340" s="149"/>
      <c r="O340" s="149"/>
      <c r="P340" s="165">
        <v>100</v>
      </c>
      <c r="Q340" s="149"/>
      <c r="R340" s="149"/>
      <c r="S340" s="165">
        <v>1750</v>
      </c>
      <c r="T340" s="149"/>
    </row>
    <row r="341" spans="1:20" x14ac:dyDescent="0.3">
      <c r="A341" s="164"/>
      <c r="B341" s="149"/>
      <c r="C341" s="113">
        <v>32</v>
      </c>
      <c r="D341" s="164" t="s">
        <v>19</v>
      </c>
      <c r="E341" s="149"/>
      <c r="F341" s="149"/>
      <c r="G341" s="149"/>
      <c r="H341" s="149"/>
      <c r="I341" s="149"/>
      <c r="J341" s="149"/>
      <c r="K341" s="165">
        <v>0</v>
      </c>
      <c r="L341" s="149"/>
      <c r="M341" s="165">
        <v>1750</v>
      </c>
      <c r="N341" s="149"/>
      <c r="O341" s="149"/>
      <c r="P341" s="165">
        <v>100</v>
      </c>
      <c r="Q341" s="149"/>
      <c r="R341" s="149"/>
      <c r="S341" s="165">
        <v>1750</v>
      </c>
      <c r="T341" s="149"/>
    </row>
    <row r="342" spans="1:20" x14ac:dyDescent="0.3">
      <c r="A342" s="164"/>
      <c r="B342" s="149"/>
      <c r="C342" s="113">
        <v>323</v>
      </c>
      <c r="D342" s="164" t="s">
        <v>249</v>
      </c>
      <c r="E342" s="149"/>
      <c r="F342" s="149"/>
      <c r="G342" s="149"/>
      <c r="H342" s="149"/>
      <c r="I342" s="149"/>
      <c r="J342" s="149"/>
      <c r="K342" s="165">
        <v>0</v>
      </c>
      <c r="L342" s="149"/>
      <c r="M342" s="165">
        <v>1750</v>
      </c>
      <c r="N342" s="149"/>
      <c r="O342" s="149"/>
      <c r="P342" s="165">
        <v>100</v>
      </c>
      <c r="Q342" s="149"/>
      <c r="R342" s="149"/>
      <c r="S342" s="165">
        <v>1750</v>
      </c>
      <c r="T342" s="149"/>
    </row>
    <row r="343" spans="1:20" x14ac:dyDescent="0.3">
      <c r="A343" s="164"/>
      <c r="B343" s="149"/>
      <c r="C343" s="113">
        <v>3237</v>
      </c>
      <c r="D343" s="164" t="s">
        <v>436</v>
      </c>
      <c r="E343" s="149"/>
      <c r="F343" s="149"/>
      <c r="G343" s="149"/>
      <c r="H343" s="149"/>
      <c r="I343" s="149"/>
      <c r="J343" s="149"/>
      <c r="K343" s="165">
        <v>0</v>
      </c>
      <c r="L343" s="149"/>
      <c r="M343" s="165">
        <v>1750</v>
      </c>
      <c r="N343" s="149"/>
      <c r="O343" s="149"/>
      <c r="P343" s="165">
        <v>100</v>
      </c>
      <c r="Q343" s="149"/>
      <c r="R343" s="149"/>
      <c r="S343" s="165">
        <v>1750</v>
      </c>
      <c r="T343" s="149"/>
    </row>
    <row r="344" spans="1:20" x14ac:dyDescent="0.3">
      <c r="A344" s="164"/>
      <c r="B344" s="149"/>
      <c r="C344" s="113">
        <v>32379</v>
      </c>
      <c r="D344" s="164" t="s">
        <v>437</v>
      </c>
      <c r="E344" s="149"/>
      <c r="F344" s="149"/>
      <c r="G344" s="149"/>
      <c r="H344" s="149"/>
      <c r="I344" s="149"/>
      <c r="J344" s="149"/>
      <c r="K344" s="165">
        <v>0</v>
      </c>
      <c r="L344" s="149"/>
      <c r="M344" s="165">
        <v>1750</v>
      </c>
      <c r="N344" s="149"/>
      <c r="O344" s="149"/>
      <c r="P344" s="165">
        <v>100</v>
      </c>
      <c r="Q344" s="149"/>
      <c r="R344" s="149"/>
      <c r="S344" s="165">
        <v>1750</v>
      </c>
      <c r="T344" s="149"/>
    </row>
    <row r="345" spans="1:20" ht="43.8" customHeight="1" x14ac:dyDescent="0.3">
      <c r="A345" s="158"/>
      <c r="B345" s="149"/>
      <c r="C345" s="109" t="s">
        <v>121</v>
      </c>
      <c r="D345" s="158" t="s">
        <v>91</v>
      </c>
      <c r="E345" s="149"/>
      <c r="F345" s="149"/>
      <c r="G345" s="149"/>
      <c r="H345" s="149"/>
      <c r="I345" s="149"/>
      <c r="J345" s="149"/>
      <c r="K345" s="159">
        <v>1135</v>
      </c>
      <c r="L345" s="149"/>
      <c r="M345" s="159">
        <v>0</v>
      </c>
      <c r="N345" s="149"/>
      <c r="O345" s="149"/>
      <c r="P345" s="159">
        <v>0</v>
      </c>
      <c r="Q345" s="149"/>
      <c r="R345" s="149"/>
      <c r="S345" s="159">
        <v>1135</v>
      </c>
      <c r="T345" s="149"/>
    </row>
    <row r="346" spans="1:20" ht="27.6" x14ac:dyDescent="0.3">
      <c r="A346" s="168"/>
      <c r="B346" s="149"/>
      <c r="C346" s="110" t="s">
        <v>66</v>
      </c>
      <c r="D346" s="168" t="s">
        <v>81</v>
      </c>
      <c r="E346" s="149"/>
      <c r="F346" s="149"/>
      <c r="G346" s="149"/>
      <c r="H346" s="149"/>
      <c r="I346" s="149"/>
      <c r="J346" s="149"/>
      <c r="K346" s="169">
        <v>640</v>
      </c>
      <c r="L346" s="149"/>
      <c r="M346" s="169">
        <v>0</v>
      </c>
      <c r="N346" s="149"/>
      <c r="O346" s="149"/>
      <c r="P346" s="169">
        <v>0</v>
      </c>
      <c r="Q346" s="149"/>
      <c r="R346" s="149"/>
      <c r="S346" s="169">
        <v>640</v>
      </c>
      <c r="T346" s="149"/>
    </row>
    <row r="347" spans="1:20" ht="27.6" x14ac:dyDescent="0.3">
      <c r="A347" s="166"/>
      <c r="B347" s="149"/>
      <c r="C347" s="111" t="s">
        <v>183</v>
      </c>
      <c r="D347" s="166" t="s">
        <v>184</v>
      </c>
      <c r="E347" s="149"/>
      <c r="F347" s="149"/>
      <c r="G347" s="149"/>
      <c r="H347" s="149"/>
      <c r="I347" s="149"/>
      <c r="J347" s="149"/>
      <c r="K347" s="167">
        <v>640</v>
      </c>
      <c r="L347" s="149"/>
      <c r="M347" s="167">
        <v>0</v>
      </c>
      <c r="N347" s="149"/>
      <c r="O347" s="149"/>
      <c r="P347" s="167">
        <v>0</v>
      </c>
      <c r="Q347" s="149"/>
      <c r="R347" s="149"/>
      <c r="S347" s="167">
        <v>640</v>
      </c>
      <c r="T347" s="149"/>
    </row>
    <row r="348" spans="1:20" x14ac:dyDescent="0.3">
      <c r="A348" s="164"/>
      <c r="B348" s="149"/>
      <c r="C348" s="112" t="s">
        <v>313</v>
      </c>
      <c r="D348" s="164" t="s">
        <v>11</v>
      </c>
      <c r="E348" s="149"/>
      <c r="F348" s="149"/>
      <c r="G348" s="149"/>
      <c r="H348" s="149"/>
      <c r="I348" s="149"/>
      <c r="J348" s="149"/>
      <c r="K348" s="165">
        <v>640</v>
      </c>
      <c r="L348" s="149"/>
      <c r="M348" s="165">
        <v>0</v>
      </c>
      <c r="N348" s="149"/>
      <c r="O348" s="149"/>
      <c r="P348" s="165">
        <v>0</v>
      </c>
      <c r="Q348" s="149"/>
      <c r="R348" s="149"/>
      <c r="S348" s="165">
        <v>640</v>
      </c>
      <c r="T348" s="149"/>
    </row>
    <row r="349" spans="1:20" x14ac:dyDescent="0.3">
      <c r="A349" s="164"/>
      <c r="B349" s="149"/>
      <c r="C349" s="112" t="s">
        <v>314</v>
      </c>
      <c r="D349" s="164" t="s">
        <v>27</v>
      </c>
      <c r="E349" s="149"/>
      <c r="F349" s="149"/>
      <c r="G349" s="149"/>
      <c r="H349" s="149"/>
      <c r="I349" s="149"/>
      <c r="J349" s="149"/>
      <c r="K349" s="165">
        <v>640</v>
      </c>
      <c r="L349" s="149"/>
      <c r="M349" s="165">
        <v>0</v>
      </c>
      <c r="N349" s="149"/>
      <c r="O349" s="149"/>
      <c r="P349" s="165">
        <v>0</v>
      </c>
      <c r="Q349" s="149"/>
      <c r="R349" s="149"/>
      <c r="S349" s="165">
        <v>640</v>
      </c>
      <c r="T349" s="149"/>
    </row>
    <row r="350" spans="1:20" x14ac:dyDescent="0.3">
      <c r="A350" s="164"/>
      <c r="B350" s="149"/>
      <c r="C350" s="112" t="s">
        <v>362</v>
      </c>
      <c r="D350" s="164" t="s">
        <v>363</v>
      </c>
      <c r="E350" s="149"/>
      <c r="F350" s="149"/>
      <c r="G350" s="149"/>
      <c r="H350" s="149"/>
      <c r="I350" s="149"/>
      <c r="J350" s="149"/>
      <c r="K350" s="165">
        <v>640</v>
      </c>
      <c r="L350" s="149"/>
      <c r="M350" s="165">
        <v>0</v>
      </c>
      <c r="N350" s="149"/>
      <c r="O350" s="149"/>
      <c r="P350" s="165">
        <v>0</v>
      </c>
      <c r="Q350" s="149"/>
      <c r="R350" s="149"/>
      <c r="S350" s="165">
        <v>640</v>
      </c>
      <c r="T350" s="149"/>
    </row>
    <row r="351" spans="1:20" x14ac:dyDescent="0.3">
      <c r="A351" s="164"/>
      <c r="B351" s="149"/>
      <c r="C351" s="112" t="s">
        <v>364</v>
      </c>
      <c r="D351" s="164" t="s">
        <v>113</v>
      </c>
      <c r="E351" s="149"/>
      <c r="F351" s="149"/>
      <c r="G351" s="149"/>
      <c r="H351" s="149"/>
      <c r="I351" s="149"/>
      <c r="J351" s="149"/>
      <c r="K351" s="165">
        <v>640</v>
      </c>
      <c r="L351" s="149"/>
      <c r="M351" s="165">
        <v>0</v>
      </c>
      <c r="N351" s="149"/>
      <c r="O351" s="149"/>
      <c r="P351" s="165">
        <v>0</v>
      </c>
      <c r="Q351" s="149"/>
      <c r="R351" s="149"/>
      <c r="S351" s="165">
        <v>640</v>
      </c>
      <c r="T351" s="149"/>
    </row>
    <row r="352" spans="1:20" x14ac:dyDescent="0.3">
      <c r="A352" s="164"/>
      <c r="B352" s="149"/>
      <c r="C352" s="112" t="s">
        <v>365</v>
      </c>
      <c r="D352" s="164" t="s">
        <v>113</v>
      </c>
      <c r="E352" s="149"/>
      <c r="F352" s="149"/>
      <c r="G352" s="149"/>
      <c r="H352" s="149"/>
      <c r="I352" s="149"/>
      <c r="J352" s="149"/>
      <c r="K352" s="165">
        <v>640</v>
      </c>
      <c r="L352" s="149"/>
      <c r="M352" s="165">
        <v>0</v>
      </c>
      <c r="N352" s="149"/>
      <c r="O352" s="149"/>
      <c r="P352" s="165">
        <v>0</v>
      </c>
      <c r="Q352" s="149"/>
      <c r="R352" s="149"/>
      <c r="S352" s="165">
        <v>640</v>
      </c>
      <c r="T352" s="149"/>
    </row>
    <row r="353" spans="1:20" ht="27.6" x14ac:dyDescent="0.3">
      <c r="A353" s="168"/>
      <c r="B353" s="149"/>
      <c r="C353" s="110" t="s">
        <v>75</v>
      </c>
      <c r="D353" s="168" t="s">
        <v>76</v>
      </c>
      <c r="E353" s="149"/>
      <c r="F353" s="149"/>
      <c r="G353" s="149"/>
      <c r="H353" s="149"/>
      <c r="I353" s="149"/>
      <c r="J353" s="149"/>
      <c r="K353" s="169">
        <v>465</v>
      </c>
      <c r="L353" s="149"/>
      <c r="M353" s="169">
        <v>0</v>
      </c>
      <c r="N353" s="149"/>
      <c r="O353" s="149"/>
      <c r="P353" s="169">
        <v>0</v>
      </c>
      <c r="Q353" s="149"/>
      <c r="R353" s="149"/>
      <c r="S353" s="169">
        <v>465</v>
      </c>
      <c r="T353" s="149"/>
    </row>
    <row r="354" spans="1:20" ht="27.6" x14ac:dyDescent="0.3">
      <c r="A354" s="166"/>
      <c r="B354" s="149"/>
      <c r="C354" s="111" t="s">
        <v>183</v>
      </c>
      <c r="D354" s="166" t="s">
        <v>184</v>
      </c>
      <c r="E354" s="149"/>
      <c r="F354" s="149"/>
      <c r="G354" s="149"/>
      <c r="H354" s="149"/>
      <c r="I354" s="149"/>
      <c r="J354" s="149"/>
      <c r="K354" s="167">
        <v>465</v>
      </c>
      <c r="L354" s="149"/>
      <c r="M354" s="167">
        <v>0</v>
      </c>
      <c r="N354" s="149"/>
      <c r="O354" s="149"/>
      <c r="P354" s="167">
        <v>0</v>
      </c>
      <c r="Q354" s="149"/>
      <c r="R354" s="149"/>
      <c r="S354" s="167">
        <v>465</v>
      </c>
      <c r="T354" s="149"/>
    </row>
    <row r="355" spans="1:20" x14ac:dyDescent="0.3">
      <c r="A355" s="164"/>
      <c r="B355" s="149"/>
      <c r="C355" s="112" t="s">
        <v>313</v>
      </c>
      <c r="D355" s="164" t="s">
        <v>11</v>
      </c>
      <c r="E355" s="149"/>
      <c r="F355" s="149"/>
      <c r="G355" s="149"/>
      <c r="H355" s="149"/>
      <c r="I355" s="149"/>
      <c r="J355" s="149"/>
      <c r="K355" s="165">
        <v>465</v>
      </c>
      <c r="L355" s="149"/>
      <c r="M355" s="165">
        <v>0</v>
      </c>
      <c r="N355" s="149"/>
      <c r="O355" s="149"/>
      <c r="P355" s="165">
        <v>0</v>
      </c>
      <c r="Q355" s="149"/>
      <c r="R355" s="149"/>
      <c r="S355" s="165">
        <v>465</v>
      </c>
      <c r="T355" s="149"/>
    </row>
    <row r="356" spans="1:20" x14ac:dyDescent="0.3">
      <c r="A356" s="164"/>
      <c r="B356" s="149"/>
      <c r="C356" s="112" t="s">
        <v>314</v>
      </c>
      <c r="D356" s="164" t="s">
        <v>27</v>
      </c>
      <c r="E356" s="149"/>
      <c r="F356" s="149"/>
      <c r="G356" s="149"/>
      <c r="H356" s="149"/>
      <c r="I356" s="149"/>
      <c r="J356" s="149"/>
      <c r="K356" s="165">
        <v>465</v>
      </c>
      <c r="L356" s="149"/>
      <c r="M356" s="165">
        <v>0</v>
      </c>
      <c r="N356" s="149"/>
      <c r="O356" s="149"/>
      <c r="P356" s="165">
        <v>0</v>
      </c>
      <c r="Q356" s="149"/>
      <c r="R356" s="149"/>
      <c r="S356" s="165">
        <v>465</v>
      </c>
      <c r="T356" s="149"/>
    </row>
    <row r="357" spans="1:20" x14ac:dyDescent="0.3">
      <c r="A357" s="164"/>
      <c r="B357" s="149"/>
      <c r="C357" s="112" t="s">
        <v>362</v>
      </c>
      <c r="D357" s="164" t="s">
        <v>363</v>
      </c>
      <c r="E357" s="149"/>
      <c r="F357" s="149"/>
      <c r="G357" s="149"/>
      <c r="H357" s="149"/>
      <c r="I357" s="149"/>
      <c r="J357" s="149"/>
      <c r="K357" s="165">
        <v>465</v>
      </c>
      <c r="L357" s="149"/>
      <c r="M357" s="165">
        <v>0</v>
      </c>
      <c r="N357" s="149"/>
      <c r="O357" s="149"/>
      <c r="P357" s="165">
        <v>0</v>
      </c>
      <c r="Q357" s="149"/>
      <c r="R357" s="149"/>
      <c r="S357" s="165">
        <v>465</v>
      </c>
      <c r="T357" s="149"/>
    </row>
    <row r="358" spans="1:20" x14ac:dyDescent="0.3">
      <c r="A358" s="164"/>
      <c r="B358" s="149"/>
      <c r="C358" s="112" t="s">
        <v>364</v>
      </c>
      <c r="D358" s="164" t="s">
        <v>113</v>
      </c>
      <c r="E358" s="149"/>
      <c r="F358" s="149"/>
      <c r="G358" s="149"/>
      <c r="H358" s="149"/>
      <c r="I358" s="149"/>
      <c r="J358" s="149"/>
      <c r="K358" s="165">
        <v>465</v>
      </c>
      <c r="L358" s="149"/>
      <c r="M358" s="165">
        <v>0</v>
      </c>
      <c r="N358" s="149"/>
      <c r="O358" s="149"/>
      <c r="P358" s="165">
        <v>0</v>
      </c>
      <c r="Q358" s="149"/>
      <c r="R358" s="149"/>
      <c r="S358" s="165">
        <v>465</v>
      </c>
      <c r="T358" s="149"/>
    </row>
    <row r="359" spans="1:20" x14ac:dyDescent="0.3">
      <c r="A359" s="164"/>
      <c r="B359" s="149"/>
      <c r="C359" s="112" t="s">
        <v>365</v>
      </c>
      <c r="D359" s="164" t="s">
        <v>113</v>
      </c>
      <c r="E359" s="149"/>
      <c r="F359" s="149"/>
      <c r="G359" s="149"/>
      <c r="H359" s="149"/>
      <c r="I359" s="149"/>
      <c r="J359" s="149"/>
      <c r="K359" s="165">
        <v>465</v>
      </c>
      <c r="L359" s="149"/>
      <c r="M359" s="165">
        <v>0</v>
      </c>
      <c r="N359" s="149"/>
      <c r="O359" s="149"/>
      <c r="P359" s="165">
        <v>0</v>
      </c>
      <c r="Q359" s="149"/>
      <c r="R359" s="149"/>
      <c r="S359" s="165">
        <v>465</v>
      </c>
      <c r="T359" s="149"/>
    </row>
    <row r="360" spans="1:20" ht="27.6" x14ac:dyDescent="0.3">
      <c r="A360" s="168"/>
      <c r="B360" s="149"/>
      <c r="C360" s="110" t="s">
        <v>79</v>
      </c>
      <c r="D360" s="168" t="s">
        <v>80</v>
      </c>
      <c r="E360" s="149"/>
      <c r="F360" s="149"/>
      <c r="G360" s="149"/>
      <c r="H360" s="149"/>
      <c r="I360" s="149"/>
      <c r="J360" s="149"/>
      <c r="K360" s="169">
        <v>30</v>
      </c>
      <c r="L360" s="149"/>
      <c r="M360" s="169">
        <v>0</v>
      </c>
      <c r="N360" s="149"/>
      <c r="O360" s="149"/>
      <c r="P360" s="169">
        <v>0</v>
      </c>
      <c r="Q360" s="149"/>
      <c r="R360" s="149"/>
      <c r="S360" s="169">
        <v>30</v>
      </c>
      <c r="T360" s="149"/>
    </row>
    <row r="361" spans="1:20" ht="27.6" x14ac:dyDescent="0.3">
      <c r="A361" s="166"/>
      <c r="B361" s="149"/>
      <c r="C361" s="111" t="s">
        <v>183</v>
      </c>
      <c r="D361" s="166" t="s">
        <v>184</v>
      </c>
      <c r="E361" s="149"/>
      <c r="F361" s="149"/>
      <c r="G361" s="149"/>
      <c r="H361" s="149"/>
      <c r="I361" s="149"/>
      <c r="J361" s="149"/>
      <c r="K361" s="167">
        <v>30</v>
      </c>
      <c r="L361" s="149"/>
      <c r="M361" s="167">
        <v>0</v>
      </c>
      <c r="N361" s="149"/>
      <c r="O361" s="149"/>
      <c r="P361" s="167">
        <v>0</v>
      </c>
      <c r="Q361" s="149"/>
      <c r="R361" s="149"/>
      <c r="S361" s="167">
        <v>30</v>
      </c>
      <c r="T361" s="149"/>
    </row>
    <row r="362" spans="1:20" x14ac:dyDescent="0.3">
      <c r="A362" s="164"/>
      <c r="B362" s="149"/>
      <c r="C362" s="112" t="s">
        <v>313</v>
      </c>
      <c r="D362" s="164" t="s">
        <v>11</v>
      </c>
      <c r="E362" s="149"/>
      <c r="F362" s="149"/>
      <c r="G362" s="149"/>
      <c r="H362" s="149"/>
      <c r="I362" s="149"/>
      <c r="J362" s="149"/>
      <c r="K362" s="165">
        <v>30</v>
      </c>
      <c r="L362" s="149"/>
      <c r="M362" s="165">
        <v>0</v>
      </c>
      <c r="N362" s="149"/>
      <c r="O362" s="149"/>
      <c r="P362" s="165">
        <v>0</v>
      </c>
      <c r="Q362" s="149"/>
      <c r="R362" s="149"/>
      <c r="S362" s="165">
        <v>30</v>
      </c>
      <c r="T362" s="149"/>
    </row>
    <row r="363" spans="1:20" x14ac:dyDescent="0.3">
      <c r="A363" s="164"/>
      <c r="B363" s="149"/>
      <c r="C363" s="112" t="s">
        <v>314</v>
      </c>
      <c r="D363" s="164" t="s">
        <v>27</v>
      </c>
      <c r="E363" s="149"/>
      <c r="F363" s="149"/>
      <c r="G363" s="149"/>
      <c r="H363" s="149"/>
      <c r="I363" s="149"/>
      <c r="J363" s="149"/>
      <c r="K363" s="165">
        <v>30</v>
      </c>
      <c r="L363" s="149"/>
      <c r="M363" s="165">
        <v>0</v>
      </c>
      <c r="N363" s="149"/>
      <c r="O363" s="149"/>
      <c r="P363" s="165">
        <v>0</v>
      </c>
      <c r="Q363" s="149"/>
      <c r="R363" s="149"/>
      <c r="S363" s="165">
        <v>30</v>
      </c>
      <c r="T363" s="149"/>
    </row>
    <row r="364" spans="1:20" x14ac:dyDescent="0.3">
      <c r="A364" s="164"/>
      <c r="B364" s="149"/>
      <c r="C364" s="112" t="s">
        <v>362</v>
      </c>
      <c r="D364" s="164" t="s">
        <v>363</v>
      </c>
      <c r="E364" s="149"/>
      <c r="F364" s="149"/>
      <c r="G364" s="149"/>
      <c r="H364" s="149"/>
      <c r="I364" s="149"/>
      <c r="J364" s="149"/>
      <c r="K364" s="165">
        <v>30</v>
      </c>
      <c r="L364" s="149"/>
      <c r="M364" s="165">
        <v>0</v>
      </c>
      <c r="N364" s="149"/>
      <c r="O364" s="149"/>
      <c r="P364" s="165">
        <v>0</v>
      </c>
      <c r="Q364" s="149"/>
      <c r="R364" s="149"/>
      <c r="S364" s="165">
        <v>30</v>
      </c>
      <c r="T364" s="149"/>
    </row>
    <row r="365" spans="1:20" x14ac:dyDescent="0.3">
      <c r="A365" s="164"/>
      <c r="B365" s="149"/>
      <c r="C365" s="112" t="s">
        <v>364</v>
      </c>
      <c r="D365" s="164" t="s">
        <v>113</v>
      </c>
      <c r="E365" s="149"/>
      <c r="F365" s="149"/>
      <c r="G365" s="149"/>
      <c r="H365" s="149"/>
      <c r="I365" s="149"/>
      <c r="J365" s="149"/>
      <c r="K365" s="165">
        <v>30</v>
      </c>
      <c r="L365" s="149"/>
      <c r="M365" s="165">
        <v>0</v>
      </c>
      <c r="N365" s="149"/>
      <c r="O365" s="149"/>
      <c r="P365" s="165">
        <v>0</v>
      </c>
      <c r="Q365" s="149"/>
      <c r="R365" s="149"/>
      <c r="S365" s="165">
        <v>30</v>
      </c>
      <c r="T365" s="149"/>
    </row>
    <row r="366" spans="1:20" x14ac:dyDescent="0.3">
      <c r="A366" s="164"/>
      <c r="B366" s="149"/>
      <c r="C366" s="112" t="s">
        <v>365</v>
      </c>
      <c r="D366" s="164" t="s">
        <v>113</v>
      </c>
      <c r="E366" s="149"/>
      <c r="F366" s="149"/>
      <c r="G366" s="149"/>
      <c r="H366" s="149"/>
      <c r="I366" s="149"/>
      <c r="J366" s="149"/>
      <c r="K366" s="165">
        <v>30</v>
      </c>
      <c r="L366" s="149"/>
      <c r="M366" s="165">
        <v>0</v>
      </c>
      <c r="N366" s="149"/>
      <c r="O366" s="149"/>
      <c r="P366" s="165">
        <v>0</v>
      </c>
      <c r="Q366" s="149"/>
      <c r="R366" s="149"/>
      <c r="S366" s="165">
        <v>30</v>
      </c>
      <c r="T366" s="149"/>
    </row>
    <row r="367" spans="1:20" ht="27.6" x14ac:dyDescent="0.3">
      <c r="A367" s="160"/>
      <c r="B367" s="149"/>
      <c r="C367" s="108" t="s">
        <v>124</v>
      </c>
      <c r="D367" s="160" t="s">
        <v>406</v>
      </c>
      <c r="E367" s="149"/>
      <c r="F367" s="149"/>
      <c r="G367" s="149"/>
      <c r="H367" s="149"/>
      <c r="I367" s="149"/>
      <c r="J367" s="149"/>
      <c r="K367" s="161">
        <v>683885</v>
      </c>
      <c r="L367" s="149"/>
      <c r="M367" s="161">
        <v>107456</v>
      </c>
      <c r="N367" s="149"/>
      <c r="O367" s="149"/>
      <c r="P367" s="161">
        <v>15.71</v>
      </c>
      <c r="Q367" s="149"/>
      <c r="R367" s="149"/>
      <c r="S367" s="161">
        <v>791341</v>
      </c>
      <c r="T367" s="149"/>
    </row>
    <row r="368" spans="1:20" ht="45" customHeight="1" x14ac:dyDescent="0.3">
      <c r="A368" s="158"/>
      <c r="B368" s="149"/>
      <c r="C368" s="109" t="s">
        <v>125</v>
      </c>
      <c r="D368" s="158" t="s">
        <v>406</v>
      </c>
      <c r="E368" s="149"/>
      <c r="F368" s="149"/>
      <c r="G368" s="149"/>
      <c r="H368" s="149"/>
      <c r="I368" s="149"/>
      <c r="J368" s="149"/>
      <c r="K368" s="159">
        <v>683885</v>
      </c>
      <c r="L368" s="149"/>
      <c r="M368" s="159">
        <v>107456</v>
      </c>
      <c r="N368" s="149"/>
      <c r="O368" s="149"/>
      <c r="P368" s="159">
        <v>15.71</v>
      </c>
      <c r="Q368" s="149"/>
      <c r="R368" s="149"/>
      <c r="S368" s="159">
        <v>791341</v>
      </c>
      <c r="T368" s="149"/>
    </row>
    <row r="369" spans="1:20" ht="27.6" x14ac:dyDescent="0.3">
      <c r="A369" s="168"/>
      <c r="B369" s="149"/>
      <c r="C369" s="110" t="s">
        <v>75</v>
      </c>
      <c r="D369" s="168" t="s">
        <v>76</v>
      </c>
      <c r="E369" s="149"/>
      <c r="F369" s="149"/>
      <c r="G369" s="149"/>
      <c r="H369" s="149"/>
      <c r="I369" s="149"/>
      <c r="J369" s="149"/>
      <c r="K369" s="169">
        <v>683885</v>
      </c>
      <c r="L369" s="149"/>
      <c r="M369" s="169">
        <v>107456</v>
      </c>
      <c r="N369" s="149"/>
      <c r="O369" s="149"/>
      <c r="P369" s="169">
        <v>15.71</v>
      </c>
      <c r="Q369" s="149"/>
      <c r="R369" s="149"/>
      <c r="S369" s="169">
        <v>791341</v>
      </c>
      <c r="T369" s="149"/>
    </row>
    <row r="370" spans="1:20" ht="27.6" x14ac:dyDescent="0.3">
      <c r="A370" s="166"/>
      <c r="B370" s="149"/>
      <c r="C370" s="111" t="s">
        <v>183</v>
      </c>
      <c r="D370" s="166" t="s">
        <v>184</v>
      </c>
      <c r="E370" s="149"/>
      <c r="F370" s="149"/>
      <c r="G370" s="149"/>
      <c r="H370" s="149"/>
      <c r="I370" s="149"/>
      <c r="J370" s="149"/>
      <c r="K370" s="167">
        <v>683885</v>
      </c>
      <c r="L370" s="149"/>
      <c r="M370" s="167">
        <v>107456</v>
      </c>
      <c r="N370" s="149"/>
      <c r="O370" s="149"/>
      <c r="P370" s="167">
        <v>15.71</v>
      </c>
      <c r="Q370" s="149"/>
      <c r="R370" s="149"/>
      <c r="S370" s="167">
        <v>791341</v>
      </c>
      <c r="T370" s="149"/>
    </row>
    <row r="371" spans="1:20" x14ac:dyDescent="0.3">
      <c r="A371" s="164"/>
      <c r="B371" s="149"/>
      <c r="C371" s="112" t="s">
        <v>185</v>
      </c>
      <c r="D371" s="164" t="s">
        <v>9</v>
      </c>
      <c r="E371" s="149"/>
      <c r="F371" s="149"/>
      <c r="G371" s="149"/>
      <c r="H371" s="149"/>
      <c r="I371" s="149"/>
      <c r="J371" s="149"/>
      <c r="K371" s="165">
        <v>683885</v>
      </c>
      <c r="L371" s="149"/>
      <c r="M371" s="165">
        <v>107456</v>
      </c>
      <c r="N371" s="149"/>
      <c r="O371" s="149"/>
      <c r="P371" s="165">
        <v>15.71</v>
      </c>
      <c r="Q371" s="149"/>
      <c r="R371" s="149"/>
      <c r="S371" s="165">
        <v>791341</v>
      </c>
      <c r="T371" s="149"/>
    </row>
    <row r="372" spans="1:20" x14ac:dyDescent="0.3">
      <c r="A372" s="164"/>
      <c r="B372" s="149"/>
      <c r="C372" s="112" t="s">
        <v>377</v>
      </c>
      <c r="D372" s="164" t="s">
        <v>10</v>
      </c>
      <c r="E372" s="149"/>
      <c r="F372" s="149"/>
      <c r="G372" s="149"/>
      <c r="H372" s="149"/>
      <c r="I372" s="149"/>
      <c r="J372" s="149"/>
      <c r="K372" s="165">
        <v>659972</v>
      </c>
      <c r="L372" s="149"/>
      <c r="M372" s="165">
        <v>108295</v>
      </c>
      <c r="N372" s="149"/>
      <c r="O372" s="149"/>
      <c r="P372" s="165">
        <v>16.41</v>
      </c>
      <c r="Q372" s="149"/>
      <c r="R372" s="149"/>
      <c r="S372" s="165">
        <v>768267</v>
      </c>
      <c r="T372" s="149"/>
    </row>
    <row r="373" spans="1:20" x14ac:dyDescent="0.3">
      <c r="A373" s="164"/>
      <c r="B373" s="149"/>
      <c r="C373" s="112" t="s">
        <v>378</v>
      </c>
      <c r="D373" s="164" t="s">
        <v>379</v>
      </c>
      <c r="E373" s="149"/>
      <c r="F373" s="149"/>
      <c r="G373" s="149"/>
      <c r="H373" s="149"/>
      <c r="I373" s="149"/>
      <c r="J373" s="149"/>
      <c r="K373" s="165">
        <v>548677</v>
      </c>
      <c r="L373" s="149"/>
      <c r="M373" s="165">
        <v>87963</v>
      </c>
      <c r="N373" s="149"/>
      <c r="O373" s="149"/>
      <c r="P373" s="165">
        <v>16.03</v>
      </c>
      <c r="Q373" s="149"/>
      <c r="R373" s="149"/>
      <c r="S373" s="165">
        <v>636640</v>
      </c>
      <c r="T373" s="149"/>
    </row>
    <row r="374" spans="1:20" x14ac:dyDescent="0.3">
      <c r="A374" s="164"/>
      <c r="B374" s="149"/>
      <c r="C374" s="112" t="s">
        <v>380</v>
      </c>
      <c r="D374" s="164" t="s">
        <v>381</v>
      </c>
      <c r="E374" s="149"/>
      <c r="F374" s="149"/>
      <c r="G374" s="149"/>
      <c r="H374" s="149"/>
      <c r="I374" s="149"/>
      <c r="J374" s="149"/>
      <c r="K374" s="165">
        <v>548677</v>
      </c>
      <c r="L374" s="149"/>
      <c r="M374" s="165">
        <v>87963</v>
      </c>
      <c r="N374" s="149"/>
      <c r="O374" s="149"/>
      <c r="P374" s="165">
        <v>16.03</v>
      </c>
      <c r="Q374" s="149"/>
      <c r="R374" s="149"/>
      <c r="S374" s="165">
        <v>636640</v>
      </c>
      <c r="T374" s="149"/>
    </row>
    <row r="375" spans="1:20" x14ac:dyDescent="0.3">
      <c r="A375" s="164"/>
      <c r="B375" s="149"/>
      <c r="C375" s="112" t="s">
        <v>382</v>
      </c>
      <c r="D375" s="164" t="s">
        <v>383</v>
      </c>
      <c r="E375" s="149"/>
      <c r="F375" s="149"/>
      <c r="G375" s="149"/>
      <c r="H375" s="149"/>
      <c r="I375" s="149"/>
      <c r="J375" s="149"/>
      <c r="K375" s="165">
        <v>541642</v>
      </c>
      <c r="L375" s="149"/>
      <c r="M375" s="165">
        <v>86908</v>
      </c>
      <c r="N375" s="149"/>
      <c r="O375" s="149"/>
      <c r="P375" s="165">
        <v>16.05</v>
      </c>
      <c r="Q375" s="149"/>
      <c r="R375" s="149"/>
      <c r="S375" s="165">
        <v>628550</v>
      </c>
      <c r="T375" s="149"/>
    </row>
    <row r="376" spans="1:20" x14ac:dyDescent="0.3">
      <c r="A376" s="164"/>
      <c r="B376" s="149"/>
      <c r="C376" s="112" t="s">
        <v>407</v>
      </c>
      <c r="D376" s="164" t="s">
        <v>408</v>
      </c>
      <c r="E376" s="149"/>
      <c r="F376" s="149"/>
      <c r="G376" s="149"/>
      <c r="H376" s="149"/>
      <c r="I376" s="149"/>
      <c r="J376" s="149"/>
      <c r="K376" s="165">
        <v>7035</v>
      </c>
      <c r="L376" s="149"/>
      <c r="M376" s="165">
        <v>1055</v>
      </c>
      <c r="N376" s="149"/>
      <c r="O376" s="149"/>
      <c r="P376" s="165">
        <v>15</v>
      </c>
      <c r="Q376" s="149"/>
      <c r="R376" s="149"/>
      <c r="S376" s="165">
        <v>8090</v>
      </c>
      <c r="T376" s="149"/>
    </row>
    <row r="377" spans="1:20" x14ac:dyDescent="0.3">
      <c r="A377" s="164"/>
      <c r="B377" s="149"/>
      <c r="C377" s="112" t="s">
        <v>384</v>
      </c>
      <c r="D377" s="164" t="s">
        <v>385</v>
      </c>
      <c r="E377" s="149"/>
      <c r="F377" s="149"/>
      <c r="G377" s="149"/>
      <c r="H377" s="149"/>
      <c r="I377" s="149"/>
      <c r="J377" s="149"/>
      <c r="K377" s="165">
        <v>20479</v>
      </c>
      <c r="L377" s="149"/>
      <c r="M377" s="165">
        <v>5621</v>
      </c>
      <c r="N377" s="149"/>
      <c r="O377" s="149"/>
      <c r="P377" s="165">
        <v>27.45</v>
      </c>
      <c r="Q377" s="149"/>
      <c r="R377" s="149"/>
      <c r="S377" s="165">
        <v>26100</v>
      </c>
      <c r="T377" s="149"/>
    </row>
    <row r="378" spans="1:20" x14ac:dyDescent="0.3">
      <c r="A378" s="164"/>
      <c r="B378" s="149"/>
      <c r="C378" s="112" t="s">
        <v>386</v>
      </c>
      <c r="D378" s="164" t="s">
        <v>385</v>
      </c>
      <c r="E378" s="149"/>
      <c r="F378" s="149"/>
      <c r="G378" s="149"/>
      <c r="H378" s="149"/>
      <c r="I378" s="149"/>
      <c r="J378" s="149"/>
      <c r="K378" s="165">
        <v>20479</v>
      </c>
      <c r="L378" s="149"/>
      <c r="M378" s="165">
        <v>5621</v>
      </c>
      <c r="N378" s="149"/>
      <c r="O378" s="149"/>
      <c r="P378" s="165">
        <v>27.45</v>
      </c>
      <c r="Q378" s="149"/>
      <c r="R378" s="149"/>
      <c r="S378" s="165">
        <v>26100</v>
      </c>
      <c r="T378" s="149"/>
    </row>
    <row r="379" spans="1:20" x14ac:dyDescent="0.3">
      <c r="A379" s="164"/>
      <c r="B379" s="149"/>
      <c r="C379" s="112" t="s">
        <v>409</v>
      </c>
      <c r="D379" s="164" t="s">
        <v>410</v>
      </c>
      <c r="E379" s="149"/>
      <c r="F379" s="149"/>
      <c r="G379" s="149"/>
      <c r="H379" s="149"/>
      <c r="I379" s="149"/>
      <c r="J379" s="149"/>
      <c r="K379" s="165">
        <v>20479</v>
      </c>
      <c r="L379" s="149"/>
      <c r="M379" s="165">
        <v>5621</v>
      </c>
      <c r="N379" s="149"/>
      <c r="O379" s="149"/>
      <c r="P379" s="165">
        <v>27.45</v>
      </c>
      <c r="Q379" s="149"/>
      <c r="R379" s="149"/>
      <c r="S379" s="165">
        <v>26100</v>
      </c>
      <c r="T379" s="149"/>
    </row>
    <row r="380" spans="1:20" x14ac:dyDescent="0.3">
      <c r="A380" s="164"/>
      <c r="B380" s="149"/>
      <c r="C380" s="112" t="s">
        <v>391</v>
      </c>
      <c r="D380" s="164" t="s">
        <v>392</v>
      </c>
      <c r="E380" s="149"/>
      <c r="F380" s="149"/>
      <c r="G380" s="149"/>
      <c r="H380" s="149"/>
      <c r="I380" s="149"/>
      <c r="J380" s="149"/>
      <c r="K380" s="165">
        <v>90816</v>
      </c>
      <c r="L380" s="149"/>
      <c r="M380" s="165">
        <v>14711</v>
      </c>
      <c r="N380" s="149"/>
      <c r="O380" s="149"/>
      <c r="P380" s="165">
        <v>16.2</v>
      </c>
      <c r="Q380" s="149"/>
      <c r="R380" s="149"/>
      <c r="S380" s="165">
        <v>105527</v>
      </c>
      <c r="T380" s="149"/>
    </row>
    <row r="381" spans="1:20" x14ac:dyDescent="0.3">
      <c r="A381" s="164"/>
      <c r="B381" s="149"/>
      <c r="C381" s="112" t="s">
        <v>393</v>
      </c>
      <c r="D381" s="164" t="s">
        <v>394</v>
      </c>
      <c r="E381" s="149"/>
      <c r="F381" s="149"/>
      <c r="G381" s="149"/>
      <c r="H381" s="149"/>
      <c r="I381" s="149"/>
      <c r="J381" s="149"/>
      <c r="K381" s="165">
        <v>90690</v>
      </c>
      <c r="L381" s="149"/>
      <c r="M381" s="165">
        <v>14697</v>
      </c>
      <c r="N381" s="149"/>
      <c r="O381" s="149"/>
      <c r="P381" s="165">
        <v>16.21</v>
      </c>
      <c r="Q381" s="149"/>
      <c r="R381" s="149"/>
      <c r="S381" s="165">
        <v>105387</v>
      </c>
      <c r="T381" s="149"/>
    </row>
    <row r="382" spans="1:20" x14ac:dyDescent="0.3">
      <c r="A382" s="164"/>
      <c r="B382" s="149"/>
      <c r="C382" s="112" t="s">
        <v>395</v>
      </c>
      <c r="D382" s="164" t="s">
        <v>394</v>
      </c>
      <c r="E382" s="149"/>
      <c r="F382" s="149"/>
      <c r="G382" s="149"/>
      <c r="H382" s="149"/>
      <c r="I382" s="149"/>
      <c r="J382" s="149"/>
      <c r="K382" s="165">
        <v>90650</v>
      </c>
      <c r="L382" s="149"/>
      <c r="M382" s="165">
        <v>14615</v>
      </c>
      <c r="N382" s="149"/>
      <c r="O382" s="149"/>
      <c r="P382" s="165">
        <v>16.12</v>
      </c>
      <c r="Q382" s="149"/>
      <c r="R382" s="149"/>
      <c r="S382" s="165">
        <v>105265</v>
      </c>
      <c r="T382" s="149"/>
    </row>
    <row r="383" spans="1:20" x14ac:dyDescent="0.3">
      <c r="A383" s="164"/>
      <c r="B383" s="149"/>
      <c r="C383" s="112" t="s">
        <v>411</v>
      </c>
      <c r="D383" s="164" t="s">
        <v>412</v>
      </c>
      <c r="E383" s="149"/>
      <c r="F383" s="149"/>
      <c r="G383" s="149"/>
      <c r="H383" s="149"/>
      <c r="I383" s="149"/>
      <c r="J383" s="149"/>
      <c r="K383" s="165">
        <v>40</v>
      </c>
      <c r="L383" s="149"/>
      <c r="M383" s="165">
        <v>0</v>
      </c>
      <c r="N383" s="149"/>
      <c r="O383" s="149"/>
      <c r="P383" s="165">
        <v>0</v>
      </c>
      <c r="Q383" s="149"/>
      <c r="R383" s="149"/>
      <c r="S383" s="165">
        <v>40</v>
      </c>
      <c r="T383" s="149"/>
    </row>
    <row r="384" spans="1:20" x14ac:dyDescent="0.3">
      <c r="A384" s="164"/>
      <c r="B384" s="149"/>
      <c r="C384" s="112" t="s">
        <v>413</v>
      </c>
      <c r="D384" s="164" t="s">
        <v>414</v>
      </c>
      <c r="E384" s="149"/>
      <c r="F384" s="149"/>
      <c r="G384" s="149"/>
      <c r="H384" s="149"/>
      <c r="I384" s="149"/>
      <c r="J384" s="149"/>
      <c r="K384" s="165">
        <v>0</v>
      </c>
      <c r="L384" s="149"/>
      <c r="M384" s="165">
        <v>82</v>
      </c>
      <c r="N384" s="149"/>
      <c r="O384" s="149"/>
      <c r="P384" s="165">
        <v>100</v>
      </c>
      <c r="Q384" s="149"/>
      <c r="R384" s="149"/>
      <c r="S384" s="165">
        <v>82</v>
      </c>
      <c r="T384" s="149"/>
    </row>
    <row r="385" spans="1:20" x14ac:dyDescent="0.3">
      <c r="A385" s="164"/>
      <c r="B385" s="149"/>
      <c r="C385" s="112" t="s">
        <v>415</v>
      </c>
      <c r="D385" s="164" t="s">
        <v>416</v>
      </c>
      <c r="E385" s="149"/>
      <c r="F385" s="149"/>
      <c r="G385" s="149"/>
      <c r="H385" s="149"/>
      <c r="I385" s="149"/>
      <c r="J385" s="149"/>
      <c r="K385" s="165">
        <v>126</v>
      </c>
      <c r="L385" s="149"/>
      <c r="M385" s="165">
        <v>14</v>
      </c>
      <c r="N385" s="149"/>
      <c r="O385" s="149"/>
      <c r="P385" s="165">
        <v>11.11</v>
      </c>
      <c r="Q385" s="149"/>
      <c r="R385" s="149"/>
      <c r="S385" s="165">
        <v>140</v>
      </c>
      <c r="T385" s="149"/>
    </row>
    <row r="386" spans="1:20" x14ac:dyDescent="0.3">
      <c r="A386" s="164"/>
      <c r="B386" s="149"/>
      <c r="C386" s="112" t="s">
        <v>417</v>
      </c>
      <c r="D386" s="164" t="s">
        <v>416</v>
      </c>
      <c r="E386" s="149"/>
      <c r="F386" s="149"/>
      <c r="G386" s="149"/>
      <c r="H386" s="149"/>
      <c r="I386" s="149"/>
      <c r="J386" s="149"/>
      <c r="K386" s="165">
        <v>126</v>
      </c>
      <c r="L386" s="149"/>
      <c r="M386" s="165">
        <v>14</v>
      </c>
      <c r="N386" s="149"/>
      <c r="O386" s="149"/>
      <c r="P386" s="165">
        <v>11.11</v>
      </c>
      <c r="Q386" s="149"/>
      <c r="R386" s="149"/>
      <c r="S386" s="165">
        <v>140</v>
      </c>
      <c r="T386" s="149"/>
    </row>
    <row r="387" spans="1:20" x14ac:dyDescent="0.3">
      <c r="A387" s="164"/>
      <c r="B387" s="149"/>
      <c r="C387" s="112" t="s">
        <v>186</v>
      </c>
      <c r="D387" s="164" t="s">
        <v>19</v>
      </c>
      <c r="E387" s="149"/>
      <c r="F387" s="149"/>
      <c r="G387" s="149"/>
      <c r="H387" s="149"/>
      <c r="I387" s="149"/>
      <c r="J387" s="149"/>
      <c r="K387" s="165">
        <v>21504</v>
      </c>
      <c r="L387" s="149"/>
      <c r="M387" s="165">
        <v>-1577</v>
      </c>
      <c r="N387" s="149"/>
      <c r="O387" s="149"/>
      <c r="P387" s="165">
        <v>-7.33</v>
      </c>
      <c r="Q387" s="149"/>
      <c r="R387" s="149"/>
      <c r="S387" s="165">
        <v>19927</v>
      </c>
      <c r="T387" s="149"/>
    </row>
    <row r="388" spans="1:20" x14ac:dyDescent="0.3">
      <c r="A388" s="164"/>
      <c r="B388" s="149"/>
      <c r="C388" s="112" t="s">
        <v>187</v>
      </c>
      <c r="D388" s="164" t="s">
        <v>188</v>
      </c>
      <c r="E388" s="149"/>
      <c r="F388" s="149"/>
      <c r="G388" s="149"/>
      <c r="H388" s="149"/>
      <c r="I388" s="149"/>
      <c r="J388" s="149"/>
      <c r="K388" s="165">
        <v>15263</v>
      </c>
      <c r="L388" s="149"/>
      <c r="M388" s="165">
        <v>-2763</v>
      </c>
      <c r="N388" s="149"/>
      <c r="O388" s="149"/>
      <c r="P388" s="165">
        <v>-18.100000000000001</v>
      </c>
      <c r="Q388" s="149"/>
      <c r="R388" s="149"/>
      <c r="S388" s="165">
        <v>12500</v>
      </c>
      <c r="T388" s="149"/>
    </row>
    <row r="389" spans="1:20" x14ac:dyDescent="0.3">
      <c r="A389" s="164"/>
      <c r="B389" s="149"/>
      <c r="C389" s="112" t="s">
        <v>396</v>
      </c>
      <c r="D389" s="164" t="s">
        <v>397</v>
      </c>
      <c r="E389" s="149"/>
      <c r="F389" s="149"/>
      <c r="G389" s="149"/>
      <c r="H389" s="149"/>
      <c r="I389" s="149"/>
      <c r="J389" s="149"/>
      <c r="K389" s="165">
        <v>15263</v>
      </c>
      <c r="L389" s="149"/>
      <c r="M389" s="165">
        <v>-2763</v>
      </c>
      <c r="N389" s="149"/>
      <c r="O389" s="149"/>
      <c r="P389" s="165">
        <v>-18.100000000000001</v>
      </c>
      <c r="Q389" s="149"/>
      <c r="R389" s="149"/>
      <c r="S389" s="165">
        <v>12500</v>
      </c>
      <c r="T389" s="149"/>
    </row>
    <row r="390" spans="1:20" x14ac:dyDescent="0.3">
      <c r="A390" s="164"/>
      <c r="B390" s="149"/>
      <c r="C390" s="112" t="s">
        <v>398</v>
      </c>
      <c r="D390" s="164" t="s">
        <v>399</v>
      </c>
      <c r="E390" s="149"/>
      <c r="F390" s="149"/>
      <c r="G390" s="149"/>
      <c r="H390" s="149"/>
      <c r="I390" s="149"/>
      <c r="J390" s="149"/>
      <c r="K390" s="165">
        <v>15263</v>
      </c>
      <c r="L390" s="149"/>
      <c r="M390" s="165">
        <v>-2763</v>
      </c>
      <c r="N390" s="149"/>
      <c r="O390" s="149"/>
      <c r="P390" s="165">
        <v>-18.100000000000001</v>
      </c>
      <c r="Q390" s="149"/>
      <c r="R390" s="149"/>
      <c r="S390" s="165">
        <v>12500</v>
      </c>
      <c r="T390" s="149"/>
    </row>
    <row r="391" spans="1:20" x14ac:dyDescent="0.3">
      <c r="A391" s="164"/>
      <c r="B391" s="149"/>
      <c r="C391" s="112" t="s">
        <v>248</v>
      </c>
      <c r="D391" s="164" t="s">
        <v>249</v>
      </c>
      <c r="E391" s="149"/>
      <c r="F391" s="149"/>
      <c r="G391" s="149"/>
      <c r="H391" s="149"/>
      <c r="I391" s="149"/>
      <c r="J391" s="149"/>
      <c r="K391" s="165">
        <v>0</v>
      </c>
      <c r="L391" s="149"/>
      <c r="M391" s="165">
        <v>0</v>
      </c>
      <c r="N391" s="149"/>
      <c r="O391" s="149"/>
      <c r="P391" s="165">
        <v>0</v>
      </c>
      <c r="Q391" s="149"/>
      <c r="R391" s="149"/>
      <c r="S391" s="165">
        <v>0</v>
      </c>
      <c r="T391" s="149"/>
    </row>
    <row r="392" spans="1:20" x14ac:dyDescent="0.3">
      <c r="A392" s="164"/>
      <c r="B392" s="149"/>
      <c r="C392" s="112" t="s">
        <v>282</v>
      </c>
      <c r="D392" s="164" t="s">
        <v>283</v>
      </c>
      <c r="E392" s="149"/>
      <c r="F392" s="149"/>
      <c r="G392" s="149"/>
      <c r="H392" s="149"/>
      <c r="I392" s="149"/>
      <c r="J392" s="149"/>
      <c r="K392" s="165">
        <v>0</v>
      </c>
      <c r="L392" s="149"/>
      <c r="M392" s="165">
        <v>0</v>
      </c>
      <c r="N392" s="149"/>
      <c r="O392" s="149"/>
      <c r="P392" s="165">
        <v>0</v>
      </c>
      <c r="Q392" s="149"/>
      <c r="R392" s="149"/>
      <c r="S392" s="165">
        <v>0</v>
      </c>
      <c r="T392" s="149"/>
    </row>
    <row r="393" spans="1:20" x14ac:dyDescent="0.3">
      <c r="A393" s="164"/>
      <c r="B393" s="149"/>
      <c r="C393" s="112" t="s">
        <v>418</v>
      </c>
      <c r="D393" s="164" t="s">
        <v>419</v>
      </c>
      <c r="E393" s="149"/>
      <c r="F393" s="149"/>
      <c r="G393" s="149"/>
      <c r="H393" s="149"/>
      <c r="I393" s="149"/>
      <c r="J393" s="149"/>
      <c r="K393" s="165">
        <v>0</v>
      </c>
      <c r="L393" s="149"/>
      <c r="M393" s="165">
        <v>0</v>
      </c>
      <c r="N393" s="149"/>
      <c r="O393" s="149"/>
      <c r="P393" s="165">
        <v>0</v>
      </c>
      <c r="Q393" s="149"/>
      <c r="R393" s="149"/>
      <c r="S393" s="165">
        <v>0</v>
      </c>
      <c r="T393" s="149"/>
    </row>
    <row r="394" spans="1:20" x14ac:dyDescent="0.3">
      <c r="A394" s="164"/>
      <c r="B394" s="149"/>
      <c r="C394" s="112" t="s">
        <v>294</v>
      </c>
      <c r="D394" s="164" t="s">
        <v>295</v>
      </c>
      <c r="E394" s="149"/>
      <c r="F394" s="149"/>
      <c r="G394" s="149"/>
      <c r="H394" s="149"/>
      <c r="I394" s="149"/>
      <c r="J394" s="149"/>
      <c r="K394" s="165">
        <v>6241</v>
      </c>
      <c r="L394" s="149"/>
      <c r="M394" s="165">
        <v>1186</v>
      </c>
      <c r="N394" s="149"/>
      <c r="O394" s="149"/>
      <c r="P394" s="165">
        <v>19</v>
      </c>
      <c r="Q394" s="149"/>
      <c r="R394" s="149"/>
      <c r="S394" s="165">
        <v>7427</v>
      </c>
      <c r="T394" s="149"/>
    </row>
    <row r="395" spans="1:20" x14ac:dyDescent="0.3">
      <c r="A395" s="164"/>
      <c r="B395" s="149"/>
      <c r="C395" s="112" t="s">
        <v>420</v>
      </c>
      <c r="D395" s="164" t="s">
        <v>421</v>
      </c>
      <c r="E395" s="149"/>
      <c r="F395" s="149"/>
      <c r="G395" s="149"/>
      <c r="H395" s="149"/>
      <c r="I395" s="149"/>
      <c r="J395" s="149"/>
      <c r="K395" s="165">
        <v>2259</v>
      </c>
      <c r="L395" s="149"/>
      <c r="M395" s="165">
        <v>98</v>
      </c>
      <c r="N395" s="149"/>
      <c r="O395" s="149"/>
      <c r="P395" s="165">
        <v>4.34</v>
      </c>
      <c r="Q395" s="149"/>
      <c r="R395" s="149"/>
      <c r="S395" s="165">
        <v>2357</v>
      </c>
      <c r="T395" s="149"/>
    </row>
    <row r="396" spans="1:20" x14ac:dyDescent="0.3">
      <c r="A396" s="164"/>
      <c r="B396" s="149"/>
      <c r="C396" s="112" t="s">
        <v>422</v>
      </c>
      <c r="D396" s="164" t="s">
        <v>423</v>
      </c>
      <c r="E396" s="149"/>
      <c r="F396" s="149"/>
      <c r="G396" s="149"/>
      <c r="H396" s="149"/>
      <c r="I396" s="149"/>
      <c r="J396" s="149"/>
      <c r="K396" s="165">
        <v>929</v>
      </c>
      <c r="L396" s="149"/>
      <c r="M396" s="165">
        <v>-237</v>
      </c>
      <c r="N396" s="149"/>
      <c r="O396" s="149"/>
      <c r="P396" s="165">
        <v>-25.51</v>
      </c>
      <c r="Q396" s="149"/>
      <c r="R396" s="149"/>
      <c r="S396" s="165">
        <v>692</v>
      </c>
      <c r="T396" s="149"/>
    </row>
    <row r="397" spans="1:20" x14ac:dyDescent="0.3">
      <c r="A397" s="164"/>
      <c r="B397" s="149"/>
      <c r="C397" s="112" t="s">
        <v>424</v>
      </c>
      <c r="D397" s="164" t="s">
        <v>425</v>
      </c>
      <c r="E397" s="149"/>
      <c r="F397" s="149"/>
      <c r="G397" s="149"/>
      <c r="H397" s="149"/>
      <c r="I397" s="149"/>
      <c r="J397" s="149"/>
      <c r="K397" s="165">
        <v>1330</v>
      </c>
      <c r="L397" s="149"/>
      <c r="M397" s="165">
        <v>335</v>
      </c>
      <c r="N397" s="149"/>
      <c r="O397" s="149"/>
      <c r="P397" s="165">
        <v>25.19</v>
      </c>
      <c r="Q397" s="149"/>
      <c r="R397" s="149"/>
      <c r="S397" s="165">
        <v>1665</v>
      </c>
      <c r="T397" s="149"/>
    </row>
    <row r="398" spans="1:20" x14ac:dyDescent="0.3">
      <c r="A398" s="164"/>
      <c r="B398" s="149"/>
      <c r="C398" s="112" t="s">
        <v>426</v>
      </c>
      <c r="D398" s="164" t="s">
        <v>427</v>
      </c>
      <c r="E398" s="149"/>
      <c r="F398" s="149"/>
      <c r="G398" s="149"/>
      <c r="H398" s="149"/>
      <c r="I398" s="149"/>
      <c r="J398" s="149"/>
      <c r="K398" s="165">
        <v>3982</v>
      </c>
      <c r="L398" s="149"/>
      <c r="M398" s="165">
        <v>1088</v>
      </c>
      <c r="N398" s="149"/>
      <c r="O398" s="149"/>
      <c r="P398" s="165">
        <v>27.32</v>
      </c>
      <c r="Q398" s="149"/>
      <c r="R398" s="149"/>
      <c r="S398" s="165">
        <v>5070</v>
      </c>
      <c r="T398" s="149"/>
    </row>
    <row r="399" spans="1:20" x14ac:dyDescent="0.3">
      <c r="A399" s="164"/>
      <c r="B399" s="149"/>
      <c r="C399" s="112" t="s">
        <v>428</v>
      </c>
      <c r="D399" s="164" t="s">
        <v>427</v>
      </c>
      <c r="E399" s="149"/>
      <c r="F399" s="149"/>
      <c r="G399" s="149"/>
      <c r="H399" s="149"/>
      <c r="I399" s="149"/>
      <c r="J399" s="149"/>
      <c r="K399" s="165">
        <v>3982</v>
      </c>
      <c r="L399" s="149"/>
      <c r="M399" s="165">
        <v>1088</v>
      </c>
      <c r="N399" s="149"/>
      <c r="O399" s="149"/>
      <c r="P399" s="165">
        <v>27.32</v>
      </c>
      <c r="Q399" s="149"/>
      <c r="R399" s="149"/>
      <c r="S399" s="165">
        <v>5070</v>
      </c>
      <c r="T399" s="149"/>
    </row>
    <row r="400" spans="1:20" x14ac:dyDescent="0.3">
      <c r="A400" s="164"/>
      <c r="B400" s="149"/>
      <c r="C400" s="112" t="s">
        <v>303</v>
      </c>
      <c r="D400" s="164" t="s">
        <v>63</v>
      </c>
      <c r="E400" s="149"/>
      <c r="F400" s="149"/>
      <c r="G400" s="149"/>
      <c r="H400" s="149"/>
      <c r="I400" s="149"/>
      <c r="J400" s="149"/>
      <c r="K400" s="165">
        <v>2409</v>
      </c>
      <c r="L400" s="149"/>
      <c r="M400" s="165">
        <v>738</v>
      </c>
      <c r="N400" s="149"/>
      <c r="O400" s="149"/>
      <c r="P400" s="165">
        <v>30.64</v>
      </c>
      <c r="Q400" s="149"/>
      <c r="R400" s="149"/>
      <c r="S400" s="165">
        <v>3147</v>
      </c>
      <c r="T400" s="149"/>
    </row>
    <row r="401" spans="1:20" x14ac:dyDescent="0.3">
      <c r="A401" s="164"/>
      <c r="B401" s="149"/>
      <c r="C401" s="112" t="s">
        <v>304</v>
      </c>
      <c r="D401" s="164" t="s">
        <v>305</v>
      </c>
      <c r="E401" s="149"/>
      <c r="F401" s="149"/>
      <c r="G401" s="149"/>
      <c r="H401" s="149"/>
      <c r="I401" s="149"/>
      <c r="J401" s="149"/>
      <c r="K401" s="165">
        <v>2409</v>
      </c>
      <c r="L401" s="149"/>
      <c r="M401" s="165">
        <v>738</v>
      </c>
      <c r="N401" s="149"/>
      <c r="O401" s="149"/>
      <c r="P401" s="165">
        <v>30.64</v>
      </c>
      <c r="Q401" s="149"/>
      <c r="R401" s="149"/>
      <c r="S401" s="165">
        <v>3147</v>
      </c>
      <c r="T401" s="149"/>
    </row>
    <row r="402" spans="1:20" x14ac:dyDescent="0.3">
      <c r="A402" s="164"/>
      <c r="B402" s="149"/>
      <c r="C402" s="112" t="s">
        <v>335</v>
      </c>
      <c r="D402" s="164" t="s">
        <v>336</v>
      </c>
      <c r="E402" s="149"/>
      <c r="F402" s="149"/>
      <c r="G402" s="149"/>
      <c r="H402" s="149"/>
      <c r="I402" s="149"/>
      <c r="J402" s="149"/>
      <c r="K402" s="165">
        <v>2409</v>
      </c>
      <c r="L402" s="149"/>
      <c r="M402" s="165">
        <v>738</v>
      </c>
      <c r="N402" s="149"/>
      <c r="O402" s="149"/>
      <c r="P402" s="165">
        <v>30.64</v>
      </c>
      <c r="Q402" s="149"/>
      <c r="R402" s="149"/>
      <c r="S402" s="165">
        <v>3147</v>
      </c>
      <c r="T402" s="149"/>
    </row>
    <row r="403" spans="1:20" x14ac:dyDescent="0.3">
      <c r="A403" s="164"/>
      <c r="B403" s="149"/>
      <c r="C403" s="112" t="s">
        <v>337</v>
      </c>
      <c r="D403" s="164" t="s">
        <v>338</v>
      </c>
      <c r="E403" s="149"/>
      <c r="F403" s="149"/>
      <c r="G403" s="149"/>
      <c r="H403" s="149"/>
      <c r="I403" s="149"/>
      <c r="J403" s="149"/>
      <c r="K403" s="165">
        <v>86</v>
      </c>
      <c r="L403" s="149"/>
      <c r="M403" s="165">
        <v>31</v>
      </c>
      <c r="N403" s="149"/>
      <c r="O403" s="149"/>
      <c r="P403" s="165">
        <v>36.049999999999997</v>
      </c>
      <c r="Q403" s="149"/>
      <c r="R403" s="149"/>
      <c r="S403" s="165">
        <v>117</v>
      </c>
      <c r="T403" s="149"/>
    </row>
    <row r="404" spans="1:20" x14ac:dyDescent="0.3">
      <c r="A404" s="164"/>
      <c r="B404" s="149"/>
      <c r="C404" s="112" t="s">
        <v>339</v>
      </c>
      <c r="D404" s="164" t="s">
        <v>340</v>
      </c>
      <c r="E404" s="149"/>
      <c r="F404" s="149"/>
      <c r="G404" s="149"/>
      <c r="H404" s="149"/>
      <c r="I404" s="149"/>
      <c r="J404" s="149"/>
      <c r="K404" s="165">
        <v>465</v>
      </c>
      <c r="L404" s="149"/>
      <c r="M404" s="165">
        <v>815</v>
      </c>
      <c r="N404" s="149"/>
      <c r="O404" s="149"/>
      <c r="P404" s="165">
        <v>175.27</v>
      </c>
      <c r="Q404" s="149"/>
      <c r="R404" s="149"/>
      <c r="S404" s="165">
        <v>1280</v>
      </c>
      <c r="T404" s="149"/>
    </row>
    <row r="405" spans="1:20" x14ac:dyDescent="0.3">
      <c r="A405" s="164"/>
      <c r="B405" s="149"/>
      <c r="C405" s="112" t="s">
        <v>429</v>
      </c>
      <c r="D405" s="164" t="s">
        <v>430</v>
      </c>
      <c r="E405" s="149"/>
      <c r="F405" s="149"/>
      <c r="G405" s="149"/>
      <c r="H405" s="149"/>
      <c r="I405" s="149"/>
      <c r="J405" s="149"/>
      <c r="K405" s="165">
        <v>1858</v>
      </c>
      <c r="L405" s="149"/>
      <c r="M405" s="165">
        <v>-108</v>
      </c>
      <c r="N405" s="149"/>
      <c r="O405" s="149"/>
      <c r="P405" s="165">
        <v>-5.81</v>
      </c>
      <c r="Q405" s="149"/>
      <c r="R405" s="149"/>
      <c r="S405" s="165">
        <v>1750</v>
      </c>
      <c r="T405" s="149"/>
    </row>
  </sheetData>
  <mergeCells count="2407">
    <mergeCell ref="A405:B405"/>
    <mergeCell ref="D405:J405"/>
    <mergeCell ref="K405:L405"/>
    <mergeCell ref="M405:O405"/>
    <mergeCell ref="P405:R405"/>
    <mergeCell ref="S405:T405"/>
    <mergeCell ref="A404:B404"/>
    <mergeCell ref="D404:J404"/>
    <mergeCell ref="K404:L404"/>
    <mergeCell ref="M404:O404"/>
    <mergeCell ref="P404:R404"/>
    <mergeCell ref="S404:T404"/>
    <mergeCell ref="A403:B403"/>
    <mergeCell ref="D403:J403"/>
    <mergeCell ref="K403:L403"/>
    <mergeCell ref="M403:O403"/>
    <mergeCell ref="P403:R403"/>
    <mergeCell ref="S403:T403"/>
    <mergeCell ref="A402:B402"/>
    <mergeCell ref="D402:J402"/>
    <mergeCell ref="K402:L402"/>
    <mergeCell ref="M402:O402"/>
    <mergeCell ref="P402:R402"/>
    <mergeCell ref="S402:T402"/>
    <mergeCell ref="A401:B401"/>
    <mergeCell ref="D401:J401"/>
    <mergeCell ref="K401:L401"/>
    <mergeCell ref="M401:O401"/>
    <mergeCell ref="P401:R401"/>
    <mergeCell ref="S401:T401"/>
    <mergeCell ref="A400:B400"/>
    <mergeCell ref="D400:J400"/>
    <mergeCell ref="K400:L400"/>
    <mergeCell ref="M400:O400"/>
    <mergeCell ref="P400:R400"/>
    <mergeCell ref="S400:T400"/>
    <mergeCell ref="A399:B399"/>
    <mergeCell ref="D399:J399"/>
    <mergeCell ref="K399:L399"/>
    <mergeCell ref="M399:O399"/>
    <mergeCell ref="P399:R399"/>
    <mergeCell ref="S399:T399"/>
    <mergeCell ref="A398:B398"/>
    <mergeCell ref="D398:J398"/>
    <mergeCell ref="K398:L398"/>
    <mergeCell ref="M398:O398"/>
    <mergeCell ref="P398:R398"/>
    <mergeCell ref="S398:T398"/>
    <mergeCell ref="A397:B397"/>
    <mergeCell ref="D397:J397"/>
    <mergeCell ref="K397:L397"/>
    <mergeCell ref="M397:O397"/>
    <mergeCell ref="P397:R397"/>
    <mergeCell ref="S397:T397"/>
    <mergeCell ref="A396:B396"/>
    <mergeCell ref="D396:J396"/>
    <mergeCell ref="K396:L396"/>
    <mergeCell ref="M396:O396"/>
    <mergeCell ref="P396:R396"/>
    <mergeCell ref="S396:T396"/>
    <mergeCell ref="A395:B395"/>
    <mergeCell ref="D395:J395"/>
    <mergeCell ref="K395:L395"/>
    <mergeCell ref="M395:O395"/>
    <mergeCell ref="P395:R395"/>
    <mergeCell ref="S395:T395"/>
    <mergeCell ref="A394:B394"/>
    <mergeCell ref="D394:J394"/>
    <mergeCell ref="K394:L394"/>
    <mergeCell ref="M394:O394"/>
    <mergeCell ref="P394:R394"/>
    <mergeCell ref="S394:T394"/>
    <mergeCell ref="A393:B393"/>
    <mergeCell ref="D393:J393"/>
    <mergeCell ref="K393:L393"/>
    <mergeCell ref="M393:O393"/>
    <mergeCell ref="P393:R393"/>
    <mergeCell ref="S393:T393"/>
    <mergeCell ref="A392:B392"/>
    <mergeCell ref="D392:J392"/>
    <mergeCell ref="K392:L392"/>
    <mergeCell ref="M392:O392"/>
    <mergeCell ref="P392:R392"/>
    <mergeCell ref="S392:T392"/>
    <mergeCell ref="A391:B391"/>
    <mergeCell ref="D391:J391"/>
    <mergeCell ref="K391:L391"/>
    <mergeCell ref="M391:O391"/>
    <mergeCell ref="P391:R391"/>
    <mergeCell ref="S391:T391"/>
    <mergeCell ref="A390:B390"/>
    <mergeCell ref="D390:J390"/>
    <mergeCell ref="K390:L390"/>
    <mergeCell ref="M390:O390"/>
    <mergeCell ref="P390:R390"/>
    <mergeCell ref="S390:T390"/>
    <mergeCell ref="A389:B389"/>
    <mergeCell ref="D389:J389"/>
    <mergeCell ref="K389:L389"/>
    <mergeCell ref="M389:O389"/>
    <mergeCell ref="P389:R389"/>
    <mergeCell ref="S389:T389"/>
    <mergeCell ref="A388:B388"/>
    <mergeCell ref="D388:J388"/>
    <mergeCell ref="K388:L388"/>
    <mergeCell ref="M388:O388"/>
    <mergeCell ref="P388:R388"/>
    <mergeCell ref="S388:T388"/>
    <mergeCell ref="A387:B387"/>
    <mergeCell ref="D387:J387"/>
    <mergeCell ref="K387:L387"/>
    <mergeCell ref="M387:O387"/>
    <mergeCell ref="P387:R387"/>
    <mergeCell ref="S387:T387"/>
    <mergeCell ref="A386:B386"/>
    <mergeCell ref="D386:J386"/>
    <mergeCell ref="K386:L386"/>
    <mergeCell ref="M386:O386"/>
    <mergeCell ref="P386:R386"/>
    <mergeCell ref="S386:T386"/>
    <mergeCell ref="A385:B385"/>
    <mergeCell ref="D385:J385"/>
    <mergeCell ref="K385:L385"/>
    <mergeCell ref="M385:O385"/>
    <mergeCell ref="P385:R385"/>
    <mergeCell ref="S385:T385"/>
    <mergeCell ref="A384:B384"/>
    <mergeCell ref="D384:J384"/>
    <mergeCell ref="K384:L384"/>
    <mergeCell ref="M384:O384"/>
    <mergeCell ref="P384:R384"/>
    <mergeCell ref="S384:T384"/>
    <mergeCell ref="A383:B383"/>
    <mergeCell ref="D383:J383"/>
    <mergeCell ref="K383:L383"/>
    <mergeCell ref="M383:O383"/>
    <mergeCell ref="P383:R383"/>
    <mergeCell ref="S383:T383"/>
    <mergeCell ref="A382:B382"/>
    <mergeCell ref="D382:J382"/>
    <mergeCell ref="K382:L382"/>
    <mergeCell ref="M382:O382"/>
    <mergeCell ref="P382:R382"/>
    <mergeCell ref="S382:T382"/>
    <mergeCell ref="A381:B381"/>
    <mergeCell ref="D381:J381"/>
    <mergeCell ref="K381:L381"/>
    <mergeCell ref="M381:O381"/>
    <mergeCell ref="P381:R381"/>
    <mergeCell ref="S381:T381"/>
    <mergeCell ref="A380:B380"/>
    <mergeCell ref="D380:J380"/>
    <mergeCell ref="K380:L380"/>
    <mergeCell ref="M380:O380"/>
    <mergeCell ref="P380:R380"/>
    <mergeCell ref="S380:T380"/>
    <mergeCell ref="A379:B379"/>
    <mergeCell ref="D379:J379"/>
    <mergeCell ref="K379:L379"/>
    <mergeCell ref="M379:O379"/>
    <mergeCell ref="P379:R379"/>
    <mergeCell ref="S379:T379"/>
    <mergeCell ref="A378:B378"/>
    <mergeCell ref="D378:J378"/>
    <mergeCell ref="K378:L378"/>
    <mergeCell ref="M378:O378"/>
    <mergeCell ref="P378:R378"/>
    <mergeCell ref="S378:T378"/>
    <mergeCell ref="A377:B377"/>
    <mergeCell ref="D377:J377"/>
    <mergeCell ref="K377:L377"/>
    <mergeCell ref="M377:O377"/>
    <mergeCell ref="P377:R377"/>
    <mergeCell ref="S377:T377"/>
    <mergeCell ref="A376:B376"/>
    <mergeCell ref="D376:J376"/>
    <mergeCell ref="K376:L376"/>
    <mergeCell ref="M376:O376"/>
    <mergeCell ref="P376:R376"/>
    <mergeCell ref="S376:T376"/>
    <mergeCell ref="A375:B375"/>
    <mergeCell ref="D375:J375"/>
    <mergeCell ref="K375:L375"/>
    <mergeCell ref="M375:O375"/>
    <mergeCell ref="P375:R375"/>
    <mergeCell ref="S375:T375"/>
    <mergeCell ref="A374:B374"/>
    <mergeCell ref="D374:J374"/>
    <mergeCell ref="K374:L374"/>
    <mergeCell ref="M374:O374"/>
    <mergeCell ref="P374:R374"/>
    <mergeCell ref="S374:T374"/>
    <mergeCell ref="A373:B373"/>
    <mergeCell ref="D373:J373"/>
    <mergeCell ref="K373:L373"/>
    <mergeCell ref="M373:O373"/>
    <mergeCell ref="P373:R373"/>
    <mergeCell ref="S373:T373"/>
    <mergeCell ref="A372:B372"/>
    <mergeCell ref="D372:J372"/>
    <mergeCell ref="K372:L372"/>
    <mergeCell ref="M372:O372"/>
    <mergeCell ref="P372:R372"/>
    <mergeCell ref="S372:T372"/>
    <mergeCell ref="A371:B371"/>
    <mergeCell ref="D371:J371"/>
    <mergeCell ref="K371:L371"/>
    <mergeCell ref="M371:O371"/>
    <mergeCell ref="P371:R371"/>
    <mergeCell ref="S371:T371"/>
    <mergeCell ref="A370:B370"/>
    <mergeCell ref="D370:J370"/>
    <mergeCell ref="K370:L370"/>
    <mergeCell ref="M370:O370"/>
    <mergeCell ref="P370:R370"/>
    <mergeCell ref="S370:T370"/>
    <mergeCell ref="A369:B369"/>
    <mergeCell ref="D369:J369"/>
    <mergeCell ref="K369:L369"/>
    <mergeCell ref="M369:O369"/>
    <mergeCell ref="P369:R369"/>
    <mergeCell ref="S369:T369"/>
    <mergeCell ref="A368:B368"/>
    <mergeCell ref="D368:J368"/>
    <mergeCell ref="K368:L368"/>
    <mergeCell ref="M368:O368"/>
    <mergeCell ref="P368:R368"/>
    <mergeCell ref="S368:T368"/>
    <mergeCell ref="A367:B367"/>
    <mergeCell ref="D367:J367"/>
    <mergeCell ref="K367:L367"/>
    <mergeCell ref="M367:O367"/>
    <mergeCell ref="P367:R367"/>
    <mergeCell ref="S367:T367"/>
    <mergeCell ref="A366:B366"/>
    <mergeCell ref="D366:J366"/>
    <mergeCell ref="K366:L366"/>
    <mergeCell ref="M366:O366"/>
    <mergeCell ref="P366:R366"/>
    <mergeCell ref="S366:T366"/>
    <mergeCell ref="A365:B365"/>
    <mergeCell ref="D365:J365"/>
    <mergeCell ref="K365:L365"/>
    <mergeCell ref="M365:O365"/>
    <mergeCell ref="P365:R365"/>
    <mergeCell ref="S365:T365"/>
    <mergeCell ref="A364:B364"/>
    <mergeCell ref="D364:J364"/>
    <mergeCell ref="K364:L364"/>
    <mergeCell ref="M364:O364"/>
    <mergeCell ref="P364:R364"/>
    <mergeCell ref="S364:T364"/>
    <mergeCell ref="A363:B363"/>
    <mergeCell ref="D363:J363"/>
    <mergeCell ref="K363:L363"/>
    <mergeCell ref="M363:O363"/>
    <mergeCell ref="P363:R363"/>
    <mergeCell ref="S363:T363"/>
    <mergeCell ref="A362:B362"/>
    <mergeCell ref="D362:J362"/>
    <mergeCell ref="K362:L362"/>
    <mergeCell ref="M362:O362"/>
    <mergeCell ref="P362:R362"/>
    <mergeCell ref="S362:T362"/>
    <mergeCell ref="A361:B361"/>
    <mergeCell ref="D361:J361"/>
    <mergeCell ref="K361:L361"/>
    <mergeCell ref="M361:O361"/>
    <mergeCell ref="P361:R361"/>
    <mergeCell ref="S361:T361"/>
    <mergeCell ref="A360:B360"/>
    <mergeCell ref="D360:J360"/>
    <mergeCell ref="K360:L360"/>
    <mergeCell ref="M360:O360"/>
    <mergeCell ref="P360:R360"/>
    <mergeCell ref="S360:T360"/>
    <mergeCell ref="A359:B359"/>
    <mergeCell ref="D359:J359"/>
    <mergeCell ref="K359:L359"/>
    <mergeCell ref="M359:O359"/>
    <mergeCell ref="P359:R359"/>
    <mergeCell ref="S359:T359"/>
    <mergeCell ref="A358:B358"/>
    <mergeCell ref="D358:J358"/>
    <mergeCell ref="K358:L358"/>
    <mergeCell ref="M358:O358"/>
    <mergeCell ref="P358:R358"/>
    <mergeCell ref="S358:T358"/>
    <mergeCell ref="A357:B357"/>
    <mergeCell ref="D357:J357"/>
    <mergeCell ref="K357:L357"/>
    <mergeCell ref="M357:O357"/>
    <mergeCell ref="P357:R357"/>
    <mergeCell ref="S357:T357"/>
    <mergeCell ref="A356:B356"/>
    <mergeCell ref="D356:J356"/>
    <mergeCell ref="K356:L356"/>
    <mergeCell ref="M356:O356"/>
    <mergeCell ref="P356:R356"/>
    <mergeCell ref="S356:T356"/>
    <mergeCell ref="A355:B355"/>
    <mergeCell ref="D355:J355"/>
    <mergeCell ref="K355:L355"/>
    <mergeCell ref="M355:O355"/>
    <mergeCell ref="P355:R355"/>
    <mergeCell ref="S355:T355"/>
    <mergeCell ref="A354:B354"/>
    <mergeCell ref="D354:J354"/>
    <mergeCell ref="K354:L354"/>
    <mergeCell ref="M354:O354"/>
    <mergeCell ref="P354:R354"/>
    <mergeCell ref="S354:T354"/>
    <mergeCell ref="A353:B353"/>
    <mergeCell ref="D353:J353"/>
    <mergeCell ref="K353:L353"/>
    <mergeCell ref="M353:O353"/>
    <mergeCell ref="P353:R353"/>
    <mergeCell ref="S353:T353"/>
    <mergeCell ref="A352:B352"/>
    <mergeCell ref="D352:J352"/>
    <mergeCell ref="K352:L352"/>
    <mergeCell ref="M352:O352"/>
    <mergeCell ref="P352:R352"/>
    <mergeCell ref="S352:T352"/>
    <mergeCell ref="A351:B351"/>
    <mergeCell ref="D351:J351"/>
    <mergeCell ref="K351:L351"/>
    <mergeCell ref="M351:O351"/>
    <mergeCell ref="P351:R351"/>
    <mergeCell ref="S351:T351"/>
    <mergeCell ref="A350:B350"/>
    <mergeCell ref="D350:J350"/>
    <mergeCell ref="K350:L350"/>
    <mergeCell ref="M350:O350"/>
    <mergeCell ref="P350:R350"/>
    <mergeCell ref="S350:T350"/>
    <mergeCell ref="A349:B349"/>
    <mergeCell ref="D349:J349"/>
    <mergeCell ref="K349:L349"/>
    <mergeCell ref="M349:O349"/>
    <mergeCell ref="P349:R349"/>
    <mergeCell ref="S349:T349"/>
    <mergeCell ref="A348:B348"/>
    <mergeCell ref="D348:J348"/>
    <mergeCell ref="K348:L348"/>
    <mergeCell ref="M348:O348"/>
    <mergeCell ref="P348:R348"/>
    <mergeCell ref="S348:T348"/>
    <mergeCell ref="A347:B347"/>
    <mergeCell ref="D347:J347"/>
    <mergeCell ref="K347:L347"/>
    <mergeCell ref="M347:O347"/>
    <mergeCell ref="P347:R347"/>
    <mergeCell ref="S347:T347"/>
    <mergeCell ref="A346:B346"/>
    <mergeCell ref="D346:J346"/>
    <mergeCell ref="K346:L346"/>
    <mergeCell ref="M346:O346"/>
    <mergeCell ref="P346:R346"/>
    <mergeCell ref="S346:T346"/>
    <mergeCell ref="A345:B345"/>
    <mergeCell ref="D345:J345"/>
    <mergeCell ref="K345:L345"/>
    <mergeCell ref="M345:O345"/>
    <mergeCell ref="P345:R345"/>
    <mergeCell ref="S345:T345"/>
    <mergeCell ref="A344:B344"/>
    <mergeCell ref="D344:J344"/>
    <mergeCell ref="K344:L344"/>
    <mergeCell ref="M344:O344"/>
    <mergeCell ref="P344:R344"/>
    <mergeCell ref="S344:T344"/>
    <mergeCell ref="A343:B343"/>
    <mergeCell ref="D343:J343"/>
    <mergeCell ref="K343:L343"/>
    <mergeCell ref="M343:O343"/>
    <mergeCell ref="P343:R343"/>
    <mergeCell ref="S343:T343"/>
    <mergeCell ref="A342:B342"/>
    <mergeCell ref="D342:J342"/>
    <mergeCell ref="K342:L342"/>
    <mergeCell ref="M342:O342"/>
    <mergeCell ref="P342:R342"/>
    <mergeCell ref="S342:T342"/>
    <mergeCell ref="A341:B341"/>
    <mergeCell ref="D341:J341"/>
    <mergeCell ref="K341:L341"/>
    <mergeCell ref="M341:O341"/>
    <mergeCell ref="P341:R341"/>
    <mergeCell ref="S341:T341"/>
    <mergeCell ref="A340:B340"/>
    <mergeCell ref="D340:J340"/>
    <mergeCell ref="K340:L340"/>
    <mergeCell ref="M340:O340"/>
    <mergeCell ref="P340:R340"/>
    <mergeCell ref="S340:T340"/>
    <mergeCell ref="A339:B339"/>
    <mergeCell ref="D339:J339"/>
    <mergeCell ref="K339:L339"/>
    <mergeCell ref="M339:O339"/>
    <mergeCell ref="P339:R339"/>
    <mergeCell ref="S339:T339"/>
    <mergeCell ref="A338:B338"/>
    <mergeCell ref="D338:J338"/>
    <mergeCell ref="K338:L338"/>
    <mergeCell ref="M338:O338"/>
    <mergeCell ref="P338:R338"/>
    <mergeCell ref="S338:T338"/>
    <mergeCell ref="A337:B337"/>
    <mergeCell ref="D337:J337"/>
    <mergeCell ref="K337:L337"/>
    <mergeCell ref="M337:O337"/>
    <mergeCell ref="P337:R337"/>
    <mergeCell ref="S337:T337"/>
    <mergeCell ref="A336:B336"/>
    <mergeCell ref="D336:J336"/>
    <mergeCell ref="K336:L336"/>
    <mergeCell ref="M336:O336"/>
    <mergeCell ref="P336:R336"/>
    <mergeCell ref="S336:T336"/>
    <mergeCell ref="A335:B335"/>
    <mergeCell ref="D335:J335"/>
    <mergeCell ref="K335:L335"/>
    <mergeCell ref="M335:O335"/>
    <mergeCell ref="P335:R335"/>
    <mergeCell ref="S335:T335"/>
    <mergeCell ref="A334:B334"/>
    <mergeCell ref="D334:J334"/>
    <mergeCell ref="K334:L334"/>
    <mergeCell ref="M334:O334"/>
    <mergeCell ref="P334:R334"/>
    <mergeCell ref="S334:T334"/>
    <mergeCell ref="A333:B333"/>
    <mergeCell ref="D333:J333"/>
    <mergeCell ref="K333:L333"/>
    <mergeCell ref="M333:O333"/>
    <mergeCell ref="P333:R333"/>
    <mergeCell ref="S333:T333"/>
    <mergeCell ref="A332:B332"/>
    <mergeCell ref="D332:J332"/>
    <mergeCell ref="K332:L332"/>
    <mergeCell ref="M332:O332"/>
    <mergeCell ref="P332:R332"/>
    <mergeCell ref="S332:T332"/>
    <mergeCell ref="A331:B331"/>
    <mergeCell ref="D331:J331"/>
    <mergeCell ref="K331:L331"/>
    <mergeCell ref="M331:O331"/>
    <mergeCell ref="P331:R331"/>
    <mergeCell ref="S331:T331"/>
    <mergeCell ref="A330:B330"/>
    <mergeCell ref="D330:J330"/>
    <mergeCell ref="K330:L330"/>
    <mergeCell ref="M330:O330"/>
    <mergeCell ref="P330:R330"/>
    <mergeCell ref="S330:T330"/>
    <mergeCell ref="A329:B329"/>
    <mergeCell ref="D329:J329"/>
    <mergeCell ref="K329:L329"/>
    <mergeCell ref="M329:O329"/>
    <mergeCell ref="P329:R329"/>
    <mergeCell ref="S329:T329"/>
    <mergeCell ref="A328:B328"/>
    <mergeCell ref="D328:J328"/>
    <mergeCell ref="K328:L328"/>
    <mergeCell ref="M328:O328"/>
    <mergeCell ref="P328:R328"/>
    <mergeCell ref="S328:T328"/>
    <mergeCell ref="A327:B327"/>
    <mergeCell ref="D327:J327"/>
    <mergeCell ref="K327:L327"/>
    <mergeCell ref="M327:O327"/>
    <mergeCell ref="P327:R327"/>
    <mergeCell ref="S327:T327"/>
    <mergeCell ref="A326:B326"/>
    <mergeCell ref="D326:J326"/>
    <mergeCell ref="K326:L326"/>
    <mergeCell ref="M326:O326"/>
    <mergeCell ref="P326:R326"/>
    <mergeCell ref="S326:T326"/>
    <mergeCell ref="A325:B325"/>
    <mergeCell ref="D325:J325"/>
    <mergeCell ref="K325:L325"/>
    <mergeCell ref="M325:O325"/>
    <mergeCell ref="P325:R325"/>
    <mergeCell ref="S325:T325"/>
    <mergeCell ref="A324:B324"/>
    <mergeCell ref="D324:J324"/>
    <mergeCell ref="K324:L324"/>
    <mergeCell ref="M324:O324"/>
    <mergeCell ref="P324:R324"/>
    <mergeCell ref="S324:T324"/>
    <mergeCell ref="A323:B323"/>
    <mergeCell ref="D323:J323"/>
    <mergeCell ref="K323:L323"/>
    <mergeCell ref="M323:O323"/>
    <mergeCell ref="P323:R323"/>
    <mergeCell ref="S323:T323"/>
    <mergeCell ref="A322:B322"/>
    <mergeCell ref="D322:J322"/>
    <mergeCell ref="K322:L322"/>
    <mergeCell ref="M322:O322"/>
    <mergeCell ref="P322:R322"/>
    <mergeCell ref="S322:T322"/>
    <mergeCell ref="A321:B321"/>
    <mergeCell ref="D321:J321"/>
    <mergeCell ref="K321:L321"/>
    <mergeCell ref="M321:O321"/>
    <mergeCell ref="P321:R321"/>
    <mergeCell ref="S321:T321"/>
    <mergeCell ref="A320:B320"/>
    <mergeCell ref="D320:J320"/>
    <mergeCell ref="K320:L320"/>
    <mergeCell ref="M320:O320"/>
    <mergeCell ref="P320:R320"/>
    <mergeCell ref="S320:T320"/>
    <mergeCell ref="A319:B319"/>
    <mergeCell ref="D319:J319"/>
    <mergeCell ref="K319:L319"/>
    <mergeCell ref="M319:O319"/>
    <mergeCell ref="P319:R319"/>
    <mergeCell ref="S319:T319"/>
    <mergeCell ref="A318:B318"/>
    <mergeCell ref="D318:J318"/>
    <mergeCell ref="K318:L318"/>
    <mergeCell ref="M318:O318"/>
    <mergeCell ref="P318:R318"/>
    <mergeCell ref="S318:T318"/>
    <mergeCell ref="A317:B317"/>
    <mergeCell ref="D317:J317"/>
    <mergeCell ref="K317:L317"/>
    <mergeCell ref="M317:O317"/>
    <mergeCell ref="P317:R317"/>
    <mergeCell ref="S317:T317"/>
    <mergeCell ref="A316:B316"/>
    <mergeCell ref="D316:J316"/>
    <mergeCell ref="K316:L316"/>
    <mergeCell ref="M316:O316"/>
    <mergeCell ref="P316:R316"/>
    <mergeCell ref="S316:T316"/>
    <mergeCell ref="A315:B315"/>
    <mergeCell ref="D315:J315"/>
    <mergeCell ref="K315:L315"/>
    <mergeCell ref="M315:O315"/>
    <mergeCell ref="P315:R315"/>
    <mergeCell ref="S315:T315"/>
    <mergeCell ref="A314:B314"/>
    <mergeCell ref="D314:J314"/>
    <mergeCell ref="K314:L314"/>
    <mergeCell ref="M314:O314"/>
    <mergeCell ref="P314:R314"/>
    <mergeCell ref="S314:T314"/>
    <mergeCell ref="A313:B313"/>
    <mergeCell ref="D313:J313"/>
    <mergeCell ref="K313:L313"/>
    <mergeCell ref="M313:O313"/>
    <mergeCell ref="P313:R313"/>
    <mergeCell ref="S313:T313"/>
    <mergeCell ref="A312:B312"/>
    <mergeCell ref="D312:J312"/>
    <mergeCell ref="K312:L312"/>
    <mergeCell ref="M312:O312"/>
    <mergeCell ref="P312:R312"/>
    <mergeCell ref="S312:T312"/>
    <mergeCell ref="A311:B311"/>
    <mergeCell ref="D311:J311"/>
    <mergeCell ref="K311:L311"/>
    <mergeCell ref="M311:O311"/>
    <mergeCell ref="P311:R311"/>
    <mergeCell ref="S311:T311"/>
    <mergeCell ref="A310:B310"/>
    <mergeCell ref="D310:J310"/>
    <mergeCell ref="K310:L310"/>
    <mergeCell ref="M310:O310"/>
    <mergeCell ref="P310:R310"/>
    <mergeCell ref="S310:T310"/>
    <mergeCell ref="A309:B309"/>
    <mergeCell ref="D309:J309"/>
    <mergeCell ref="K309:L309"/>
    <mergeCell ref="M309:O309"/>
    <mergeCell ref="P309:R309"/>
    <mergeCell ref="S309:T309"/>
    <mergeCell ref="A308:B308"/>
    <mergeCell ref="D308:J308"/>
    <mergeCell ref="K308:L308"/>
    <mergeCell ref="M308:O308"/>
    <mergeCell ref="P308:R308"/>
    <mergeCell ref="S308:T308"/>
    <mergeCell ref="A307:B307"/>
    <mergeCell ref="D307:J307"/>
    <mergeCell ref="K307:L307"/>
    <mergeCell ref="M307:O307"/>
    <mergeCell ref="P307:R307"/>
    <mergeCell ref="S307:T307"/>
    <mergeCell ref="A306:B306"/>
    <mergeCell ref="D306:J306"/>
    <mergeCell ref="K306:L306"/>
    <mergeCell ref="M306:O306"/>
    <mergeCell ref="P306:R306"/>
    <mergeCell ref="S306:T306"/>
    <mergeCell ref="A305:B305"/>
    <mergeCell ref="D305:J305"/>
    <mergeCell ref="K305:L305"/>
    <mergeCell ref="M305:O305"/>
    <mergeCell ref="P305:R305"/>
    <mergeCell ref="S305:T305"/>
    <mergeCell ref="A304:B304"/>
    <mergeCell ref="D304:J304"/>
    <mergeCell ref="K304:L304"/>
    <mergeCell ref="M304:O304"/>
    <mergeCell ref="P304:R304"/>
    <mergeCell ref="S304:T304"/>
    <mergeCell ref="A303:B303"/>
    <mergeCell ref="D303:J303"/>
    <mergeCell ref="K303:L303"/>
    <mergeCell ref="M303:O303"/>
    <mergeCell ref="P303:R303"/>
    <mergeCell ref="S303:T303"/>
    <mergeCell ref="A302:B302"/>
    <mergeCell ref="D302:J302"/>
    <mergeCell ref="K302:L302"/>
    <mergeCell ref="M302:O302"/>
    <mergeCell ref="P302:R302"/>
    <mergeCell ref="S302:T302"/>
    <mergeCell ref="A301:B301"/>
    <mergeCell ref="D301:J301"/>
    <mergeCell ref="K301:L301"/>
    <mergeCell ref="M301:O301"/>
    <mergeCell ref="P301:R301"/>
    <mergeCell ref="S301:T301"/>
    <mergeCell ref="A300:B300"/>
    <mergeCell ref="D300:J300"/>
    <mergeCell ref="K300:L300"/>
    <mergeCell ref="M300:O300"/>
    <mergeCell ref="P300:R300"/>
    <mergeCell ref="S300:T300"/>
    <mergeCell ref="A299:B299"/>
    <mergeCell ref="D299:J299"/>
    <mergeCell ref="K299:L299"/>
    <mergeCell ref="M299:O299"/>
    <mergeCell ref="P299:R299"/>
    <mergeCell ref="S299:T299"/>
    <mergeCell ref="A298:B298"/>
    <mergeCell ref="D298:J298"/>
    <mergeCell ref="K298:L298"/>
    <mergeCell ref="M298:O298"/>
    <mergeCell ref="P298:R298"/>
    <mergeCell ref="S298:T298"/>
    <mergeCell ref="A297:B297"/>
    <mergeCell ref="D297:J297"/>
    <mergeCell ref="K297:L297"/>
    <mergeCell ref="M297:O297"/>
    <mergeCell ref="P297:R297"/>
    <mergeCell ref="S297:T297"/>
    <mergeCell ref="A296:B296"/>
    <mergeCell ref="D296:J296"/>
    <mergeCell ref="K296:L296"/>
    <mergeCell ref="M296:O296"/>
    <mergeCell ref="P296:R296"/>
    <mergeCell ref="S296:T296"/>
    <mergeCell ref="A295:B295"/>
    <mergeCell ref="D295:J295"/>
    <mergeCell ref="K295:L295"/>
    <mergeCell ref="M295:O295"/>
    <mergeCell ref="P295:R295"/>
    <mergeCell ref="S295:T295"/>
    <mergeCell ref="A294:B294"/>
    <mergeCell ref="D294:J294"/>
    <mergeCell ref="K294:L294"/>
    <mergeCell ref="M294:O294"/>
    <mergeCell ref="P294:R294"/>
    <mergeCell ref="S294:T294"/>
    <mergeCell ref="A293:B293"/>
    <mergeCell ref="D293:J293"/>
    <mergeCell ref="K293:L293"/>
    <mergeCell ref="M293:O293"/>
    <mergeCell ref="P293:R293"/>
    <mergeCell ref="S293:T293"/>
    <mergeCell ref="A292:B292"/>
    <mergeCell ref="D292:J292"/>
    <mergeCell ref="K292:L292"/>
    <mergeCell ref="M292:O292"/>
    <mergeCell ref="P292:R292"/>
    <mergeCell ref="S292:T292"/>
    <mergeCell ref="A291:B291"/>
    <mergeCell ref="D291:J291"/>
    <mergeCell ref="K291:L291"/>
    <mergeCell ref="M291:O291"/>
    <mergeCell ref="P291:R291"/>
    <mergeCell ref="S291:T291"/>
    <mergeCell ref="A290:B290"/>
    <mergeCell ref="D290:J290"/>
    <mergeCell ref="K290:L290"/>
    <mergeCell ref="M290:O290"/>
    <mergeCell ref="P290:R290"/>
    <mergeCell ref="S290:T290"/>
    <mergeCell ref="A289:B289"/>
    <mergeCell ref="D289:J289"/>
    <mergeCell ref="K289:L289"/>
    <mergeCell ref="M289:O289"/>
    <mergeCell ref="P289:R289"/>
    <mergeCell ref="S289:T289"/>
    <mergeCell ref="A288:B288"/>
    <mergeCell ref="D288:J288"/>
    <mergeCell ref="K288:L288"/>
    <mergeCell ref="M288:O288"/>
    <mergeCell ref="P288:R288"/>
    <mergeCell ref="S288:T288"/>
    <mergeCell ref="A287:B287"/>
    <mergeCell ref="D287:J287"/>
    <mergeCell ref="K287:L287"/>
    <mergeCell ref="M287:O287"/>
    <mergeCell ref="P287:R287"/>
    <mergeCell ref="S287:T287"/>
    <mergeCell ref="A286:B286"/>
    <mergeCell ref="D286:J286"/>
    <mergeCell ref="K286:L286"/>
    <mergeCell ref="M286:O286"/>
    <mergeCell ref="P286:R286"/>
    <mergeCell ref="S286:T286"/>
    <mergeCell ref="A285:B285"/>
    <mergeCell ref="D285:J285"/>
    <mergeCell ref="K285:L285"/>
    <mergeCell ref="M285:O285"/>
    <mergeCell ref="P285:R285"/>
    <mergeCell ref="S285:T285"/>
    <mergeCell ref="A284:B284"/>
    <mergeCell ref="D284:J284"/>
    <mergeCell ref="K284:L284"/>
    <mergeCell ref="M284:O284"/>
    <mergeCell ref="P284:R284"/>
    <mergeCell ref="S284:T284"/>
    <mergeCell ref="A283:B283"/>
    <mergeCell ref="D283:J283"/>
    <mergeCell ref="K283:L283"/>
    <mergeCell ref="M283:O283"/>
    <mergeCell ref="P283:R283"/>
    <mergeCell ref="S283:T283"/>
    <mergeCell ref="A282:B282"/>
    <mergeCell ref="D282:J282"/>
    <mergeCell ref="K282:L282"/>
    <mergeCell ref="M282:O282"/>
    <mergeCell ref="P282:R282"/>
    <mergeCell ref="S282:T282"/>
    <mergeCell ref="A281:B281"/>
    <mergeCell ref="D281:J281"/>
    <mergeCell ref="K281:L281"/>
    <mergeCell ref="M281:O281"/>
    <mergeCell ref="P281:R281"/>
    <mergeCell ref="S281:T281"/>
    <mergeCell ref="A280:B280"/>
    <mergeCell ref="D280:J280"/>
    <mergeCell ref="K280:L280"/>
    <mergeCell ref="M280:O280"/>
    <mergeCell ref="P280:R280"/>
    <mergeCell ref="S280:T280"/>
    <mergeCell ref="A279:B279"/>
    <mergeCell ref="D279:J279"/>
    <mergeCell ref="K279:L279"/>
    <mergeCell ref="M279:O279"/>
    <mergeCell ref="P279:R279"/>
    <mergeCell ref="S279:T279"/>
    <mergeCell ref="A278:B278"/>
    <mergeCell ref="D278:J278"/>
    <mergeCell ref="K278:L278"/>
    <mergeCell ref="M278:O278"/>
    <mergeCell ref="P278:R278"/>
    <mergeCell ref="S278:T278"/>
    <mergeCell ref="A277:B277"/>
    <mergeCell ref="D277:J277"/>
    <mergeCell ref="K277:L277"/>
    <mergeCell ref="M277:O277"/>
    <mergeCell ref="P277:R277"/>
    <mergeCell ref="S277:T277"/>
    <mergeCell ref="A276:B276"/>
    <mergeCell ref="D276:J276"/>
    <mergeCell ref="K276:L276"/>
    <mergeCell ref="M276:O276"/>
    <mergeCell ref="P276:R276"/>
    <mergeCell ref="S276:T276"/>
    <mergeCell ref="A275:B275"/>
    <mergeCell ref="D275:J275"/>
    <mergeCell ref="K275:L275"/>
    <mergeCell ref="M275:O275"/>
    <mergeCell ref="P275:R275"/>
    <mergeCell ref="S275:T275"/>
    <mergeCell ref="A274:B274"/>
    <mergeCell ref="D274:J274"/>
    <mergeCell ref="K274:L274"/>
    <mergeCell ref="M274:O274"/>
    <mergeCell ref="P274:R274"/>
    <mergeCell ref="S274:T274"/>
    <mergeCell ref="A273:B273"/>
    <mergeCell ref="D273:J273"/>
    <mergeCell ref="K273:L273"/>
    <mergeCell ref="M273:O273"/>
    <mergeCell ref="P273:R273"/>
    <mergeCell ref="S273:T273"/>
    <mergeCell ref="A272:B272"/>
    <mergeCell ref="D272:J272"/>
    <mergeCell ref="K272:L272"/>
    <mergeCell ref="M272:O272"/>
    <mergeCell ref="P272:R272"/>
    <mergeCell ref="S272:T272"/>
    <mergeCell ref="A271:B271"/>
    <mergeCell ref="D271:J271"/>
    <mergeCell ref="K271:L271"/>
    <mergeCell ref="M271:O271"/>
    <mergeCell ref="P271:R271"/>
    <mergeCell ref="S271:T271"/>
    <mergeCell ref="A270:B270"/>
    <mergeCell ref="D270:J270"/>
    <mergeCell ref="K270:L270"/>
    <mergeCell ref="M270:O270"/>
    <mergeCell ref="P270:R270"/>
    <mergeCell ref="S270:T270"/>
    <mergeCell ref="A269:B269"/>
    <mergeCell ref="D269:J269"/>
    <mergeCell ref="K269:L269"/>
    <mergeCell ref="M269:O269"/>
    <mergeCell ref="P269:R269"/>
    <mergeCell ref="S269:T269"/>
    <mergeCell ref="A268:B268"/>
    <mergeCell ref="D268:J268"/>
    <mergeCell ref="K268:L268"/>
    <mergeCell ref="M268:O268"/>
    <mergeCell ref="P268:R268"/>
    <mergeCell ref="S268:T268"/>
    <mergeCell ref="A267:B267"/>
    <mergeCell ref="D267:J267"/>
    <mergeCell ref="K267:L267"/>
    <mergeCell ref="M267:O267"/>
    <mergeCell ref="P267:R267"/>
    <mergeCell ref="S267:T267"/>
    <mergeCell ref="A266:B266"/>
    <mergeCell ref="D266:J266"/>
    <mergeCell ref="K266:L266"/>
    <mergeCell ref="M266:O266"/>
    <mergeCell ref="P266:R266"/>
    <mergeCell ref="S266:T266"/>
    <mergeCell ref="A265:B265"/>
    <mergeCell ref="D265:J265"/>
    <mergeCell ref="K265:L265"/>
    <mergeCell ref="M265:O265"/>
    <mergeCell ref="P265:R265"/>
    <mergeCell ref="S265:T265"/>
    <mergeCell ref="A264:B264"/>
    <mergeCell ref="D264:J264"/>
    <mergeCell ref="K264:L264"/>
    <mergeCell ref="M264:O264"/>
    <mergeCell ref="P264:R264"/>
    <mergeCell ref="S264:T264"/>
    <mergeCell ref="A263:B263"/>
    <mergeCell ref="D263:J263"/>
    <mergeCell ref="K263:L263"/>
    <mergeCell ref="M263:O263"/>
    <mergeCell ref="P263:R263"/>
    <mergeCell ref="S263:T263"/>
    <mergeCell ref="A262:B262"/>
    <mergeCell ref="D262:J262"/>
    <mergeCell ref="K262:L262"/>
    <mergeCell ref="M262:O262"/>
    <mergeCell ref="P262:R262"/>
    <mergeCell ref="S262:T262"/>
    <mergeCell ref="A261:B261"/>
    <mergeCell ref="D261:J261"/>
    <mergeCell ref="K261:L261"/>
    <mergeCell ref="M261:O261"/>
    <mergeCell ref="P261:R261"/>
    <mergeCell ref="S261:T261"/>
    <mergeCell ref="A260:B260"/>
    <mergeCell ref="D260:J260"/>
    <mergeCell ref="K260:L260"/>
    <mergeCell ref="M260:O260"/>
    <mergeCell ref="P260:R260"/>
    <mergeCell ref="S260:T260"/>
    <mergeCell ref="A259:B259"/>
    <mergeCell ref="D259:J259"/>
    <mergeCell ref="K259:L259"/>
    <mergeCell ref="M259:O259"/>
    <mergeCell ref="P259:R259"/>
    <mergeCell ref="S259:T259"/>
    <mergeCell ref="A258:B258"/>
    <mergeCell ref="D258:J258"/>
    <mergeCell ref="K258:L258"/>
    <mergeCell ref="M258:O258"/>
    <mergeCell ref="P258:R258"/>
    <mergeCell ref="S258:T258"/>
    <mergeCell ref="A257:B257"/>
    <mergeCell ref="D257:J257"/>
    <mergeCell ref="K257:L257"/>
    <mergeCell ref="M257:O257"/>
    <mergeCell ref="P257:R257"/>
    <mergeCell ref="S257:T257"/>
    <mergeCell ref="A256:B256"/>
    <mergeCell ref="D256:J256"/>
    <mergeCell ref="K256:L256"/>
    <mergeCell ref="M256:O256"/>
    <mergeCell ref="P256:R256"/>
    <mergeCell ref="S256:T256"/>
    <mergeCell ref="A255:B255"/>
    <mergeCell ref="D255:J255"/>
    <mergeCell ref="K255:L255"/>
    <mergeCell ref="M255:O255"/>
    <mergeCell ref="P255:R255"/>
    <mergeCell ref="S255:T255"/>
    <mergeCell ref="A254:B254"/>
    <mergeCell ref="D254:J254"/>
    <mergeCell ref="K254:L254"/>
    <mergeCell ref="M254:O254"/>
    <mergeCell ref="P254:R254"/>
    <mergeCell ref="S254:T254"/>
    <mergeCell ref="A253:B253"/>
    <mergeCell ref="D253:J253"/>
    <mergeCell ref="K253:L253"/>
    <mergeCell ref="M253:O253"/>
    <mergeCell ref="P253:R253"/>
    <mergeCell ref="S253:T253"/>
    <mergeCell ref="A252:B252"/>
    <mergeCell ref="D252:J252"/>
    <mergeCell ref="K252:L252"/>
    <mergeCell ref="M252:O252"/>
    <mergeCell ref="P252:R252"/>
    <mergeCell ref="S252:T252"/>
    <mergeCell ref="A251:B251"/>
    <mergeCell ref="D251:J251"/>
    <mergeCell ref="K251:L251"/>
    <mergeCell ref="M251:O251"/>
    <mergeCell ref="P251:R251"/>
    <mergeCell ref="S251:T251"/>
    <mergeCell ref="A250:B250"/>
    <mergeCell ref="D250:J250"/>
    <mergeCell ref="K250:L250"/>
    <mergeCell ref="M250:O250"/>
    <mergeCell ref="P250:R250"/>
    <mergeCell ref="S250:T250"/>
    <mergeCell ref="A249:B249"/>
    <mergeCell ref="D249:J249"/>
    <mergeCell ref="K249:L249"/>
    <mergeCell ref="M249:O249"/>
    <mergeCell ref="P249:R249"/>
    <mergeCell ref="S249:T249"/>
    <mergeCell ref="A248:B248"/>
    <mergeCell ref="D248:J248"/>
    <mergeCell ref="K248:L248"/>
    <mergeCell ref="M248:O248"/>
    <mergeCell ref="P248:R248"/>
    <mergeCell ref="S248:T248"/>
    <mergeCell ref="A247:B247"/>
    <mergeCell ref="D247:J247"/>
    <mergeCell ref="K247:L247"/>
    <mergeCell ref="M247:O247"/>
    <mergeCell ref="P247:R247"/>
    <mergeCell ref="S247:T247"/>
    <mergeCell ref="A246:B246"/>
    <mergeCell ref="D246:J246"/>
    <mergeCell ref="K246:L246"/>
    <mergeCell ref="M246:O246"/>
    <mergeCell ref="P246:R246"/>
    <mergeCell ref="S246:T246"/>
    <mergeCell ref="A245:B245"/>
    <mergeCell ref="D245:J245"/>
    <mergeCell ref="K245:L245"/>
    <mergeCell ref="M245:O245"/>
    <mergeCell ref="P245:R245"/>
    <mergeCell ref="S245:T245"/>
    <mergeCell ref="A244:B244"/>
    <mergeCell ref="D244:J244"/>
    <mergeCell ref="K244:L244"/>
    <mergeCell ref="M244:O244"/>
    <mergeCell ref="P244:R244"/>
    <mergeCell ref="S244:T244"/>
    <mergeCell ref="A243:B243"/>
    <mergeCell ref="D243:J243"/>
    <mergeCell ref="K243:L243"/>
    <mergeCell ref="M243:O243"/>
    <mergeCell ref="P243:R243"/>
    <mergeCell ref="S243:T243"/>
    <mergeCell ref="A242:B242"/>
    <mergeCell ref="D242:J242"/>
    <mergeCell ref="K242:L242"/>
    <mergeCell ref="M242:O242"/>
    <mergeCell ref="P242:R242"/>
    <mergeCell ref="S242:T242"/>
    <mergeCell ref="A241:B241"/>
    <mergeCell ref="D241:J241"/>
    <mergeCell ref="K241:L241"/>
    <mergeCell ref="M241:O241"/>
    <mergeCell ref="P241:R241"/>
    <mergeCell ref="S241:T241"/>
    <mergeCell ref="A240:B240"/>
    <mergeCell ref="D240:J240"/>
    <mergeCell ref="K240:L240"/>
    <mergeCell ref="M240:O240"/>
    <mergeCell ref="P240:R240"/>
    <mergeCell ref="S240:T240"/>
    <mergeCell ref="A239:B239"/>
    <mergeCell ref="D239:J239"/>
    <mergeCell ref="K239:L239"/>
    <mergeCell ref="M239:O239"/>
    <mergeCell ref="P239:R239"/>
    <mergeCell ref="S239:T239"/>
    <mergeCell ref="A238:B238"/>
    <mergeCell ref="D238:J238"/>
    <mergeCell ref="K238:L238"/>
    <mergeCell ref="M238:O238"/>
    <mergeCell ref="P238:R238"/>
    <mergeCell ref="S238:T238"/>
    <mergeCell ref="A237:B237"/>
    <mergeCell ref="D237:J237"/>
    <mergeCell ref="K237:L237"/>
    <mergeCell ref="M237:O237"/>
    <mergeCell ref="P237:R237"/>
    <mergeCell ref="S237:T237"/>
    <mergeCell ref="A236:B236"/>
    <mergeCell ref="D236:J236"/>
    <mergeCell ref="K236:L236"/>
    <mergeCell ref="M236:O236"/>
    <mergeCell ref="P236:R236"/>
    <mergeCell ref="S236:T236"/>
    <mergeCell ref="A235:B235"/>
    <mergeCell ref="D235:J235"/>
    <mergeCell ref="K235:L235"/>
    <mergeCell ref="M235:O235"/>
    <mergeCell ref="P235:R235"/>
    <mergeCell ref="S235:T235"/>
    <mergeCell ref="A234:B234"/>
    <mergeCell ref="D234:J234"/>
    <mergeCell ref="K234:L234"/>
    <mergeCell ref="M234:O234"/>
    <mergeCell ref="P234:R234"/>
    <mergeCell ref="S234:T234"/>
    <mergeCell ref="A233:B233"/>
    <mergeCell ref="D233:J233"/>
    <mergeCell ref="K233:L233"/>
    <mergeCell ref="M233:O233"/>
    <mergeCell ref="P233:R233"/>
    <mergeCell ref="S233:T233"/>
    <mergeCell ref="A232:B232"/>
    <mergeCell ref="D232:J232"/>
    <mergeCell ref="K232:L232"/>
    <mergeCell ref="M232:O232"/>
    <mergeCell ref="P232:R232"/>
    <mergeCell ref="S232:T232"/>
    <mergeCell ref="A231:B231"/>
    <mergeCell ref="D231:J231"/>
    <mergeCell ref="K231:L231"/>
    <mergeCell ref="M231:O231"/>
    <mergeCell ref="P231:R231"/>
    <mergeCell ref="S231:T231"/>
    <mergeCell ref="A230:B230"/>
    <mergeCell ref="D230:J230"/>
    <mergeCell ref="K230:L230"/>
    <mergeCell ref="M230:O230"/>
    <mergeCell ref="P230:R230"/>
    <mergeCell ref="S230:T230"/>
    <mergeCell ref="A229:B229"/>
    <mergeCell ref="D229:J229"/>
    <mergeCell ref="K229:L229"/>
    <mergeCell ref="M229:O229"/>
    <mergeCell ref="P229:R229"/>
    <mergeCell ref="S229:T229"/>
    <mergeCell ref="A228:B228"/>
    <mergeCell ref="D228:J228"/>
    <mergeCell ref="K228:L228"/>
    <mergeCell ref="M228:O228"/>
    <mergeCell ref="P228:R228"/>
    <mergeCell ref="S228:T228"/>
    <mergeCell ref="A227:B227"/>
    <mergeCell ref="D227:J227"/>
    <mergeCell ref="K227:L227"/>
    <mergeCell ref="M227:O227"/>
    <mergeCell ref="P227:R227"/>
    <mergeCell ref="S227:T227"/>
    <mergeCell ref="A226:B226"/>
    <mergeCell ref="D226:J226"/>
    <mergeCell ref="K226:L226"/>
    <mergeCell ref="M226:O226"/>
    <mergeCell ref="P226:R226"/>
    <mergeCell ref="S226:T226"/>
    <mergeCell ref="A225:B225"/>
    <mergeCell ref="D225:J225"/>
    <mergeCell ref="K225:L225"/>
    <mergeCell ref="M225:O225"/>
    <mergeCell ref="P225:R225"/>
    <mergeCell ref="S225:T225"/>
    <mergeCell ref="A224:B224"/>
    <mergeCell ref="D224:J224"/>
    <mergeCell ref="K224:L224"/>
    <mergeCell ref="M224:O224"/>
    <mergeCell ref="P224:R224"/>
    <mergeCell ref="S224:T224"/>
    <mergeCell ref="A223:B223"/>
    <mergeCell ref="D223:J223"/>
    <mergeCell ref="K223:L223"/>
    <mergeCell ref="M223:O223"/>
    <mergeCell ref="P223:R223"/>
    <mergeCell ref="S223:T223"/>
    <mergeCell ref="A222:B222"/>
    <mergeCell ref="D222:J222"/>
    <mergeCell ref="K222:L222"/>
    <mergeCell ref="M222:O222"/>
    <mergeCell ref="P222:R222"/>
    <mergeCell ref="S222:T222"/>
    <mergeCell ref="A221:B221"/>
    <mergeCell ref="D221:J221"/>
    <mergeCell ref="K221:L221"/>
    <mergeCell ref="M221:O221"/>
    <mergeCell ref="P221:R221"/>
    <mergeCell ref="S221:T221"/>
    <mergeCell ref="A220:B220"/>
    <mergeCell ref="D220:J220"/>
    <mergeCell ref="K220:L220"/>
    <mergeCell ref="M220:O220"/>
    <mergeCell ref="P220:R220"/>
    <mergeCell ref="S220:T220"/>
    <mergeCell ref="A219:B219"/>
    <mergeCell ref="D219:J219"/>
    <mergeCell ref="K219:L219"/>
    <mergeCell ref="M219:O219"/>
    <mergeCell ref="P219:R219"/>
    <mergeCell ref="S219:T219"/>
    <mergeCell ref="A218:B218"/>
    <mergeCell ref="D218:J218"/>
    <mergeCell ref="K218:L218"/>
    <mergeCell ref="M218:O218"/>
    <mergeCell ref="P218:R218"/>
    <mergeCell ref="S218:T218"/>
    <mergeCell ref="A217:B217"/>
    <mergeCell ref="D217:J217"/>
    <mergeCell ref="K217:L217"/>
    <mergeCell ref="M217:O217"/>
    <mergeCell ref="P217:R217"/>
    <mergeCell ref="S217:T217"/>
    <mergeCell ref="A216:B216"/>
    <mergeCell ref="D216:J216"/>
    <mergeCell ref="K216:L216"/>
    <mergeCell ref="M216:O216"/>
    <mergeCell ref="P216:R216"/>
    <mergeCell ref="S216:T216"/>
    <mergeCell ref="A215:B215"/>
    <mergeCell ref="D215:J215"/>
    <mergeCell ref="K215:L215"/>
    <mergeCell ref="M215:O215"/>
    <mergeCell ref="P215:R215"/>
    <mergeCell ref="S215:T215"/>
    <mergeCell ref="A214:B214"/>
    <mergeCell ref="D214:J214"/>
    <mergeCell ref="K214:L214"/>
    <mergeCell ref="M214:O214"/>
    <mergeCell ref="P214:R214"/>
    <mergeCell ref="S214:T214"/>
    <mergeCell ref="A213:B213"/>
    <mergeCell ref="D213:J213"/>
    <mergeCell ref="K213:L213"/>
    <mergeCell ref="M213:O213"/>
    <mergeCell ref="P213:R213"/>
    <mergeCell ref="S213:T213"/>
    <mergeCell ref="A212:B212"/>
    <mergeCell ref="D212:J212"/>
    <mergeCell ref="K212:L212"/>
    <mergeCell ref="M212:O212"/>
    <mergeCell ref="P212:R212"/>
    <mergeCell ref="S212:T212"/>
    <mergeCell ref="A211:B211"/>
    <mergeCell ref="D211:J211"/>
    <mergeCell ref="K211:L211"/>
    <mergeCell ref="M211:O211"/>
    <mergeCell ref="P211:R211"/>
    <mergeCell ref="S211:T211"/>
    <mergeCell ref="A210:B210"/>
    <mergeCell ref="D210:J210"/>
    <mergeCell ref="K210:L210"/>
    <mergeCell ref="M210:O210"/>
    <mergeCell ref="P210:R210"/>
    <mergeCell ref="S210:T210"/>
    <mergeCell ref="A209:B209"/>
    <mergeCell ref="D209:J209"/>
    <mergeCell ref="K209:L209"/>
    <mergeCell ref="M209:O209"/>
    <mergeCell ref="P209:R209"/>
    <mergeCell ref="S209:T209"/>
    <mergeCell ref="A208:B208"/>
    <mergeCell ref="D208:J208"/>
    <mergeCell ref="K208:L208"/>
    <mergeCell ref="M208:O208"/>
    <mergeCell ref="P208:R208"/>
    <mergeCell ref="S208:T208"/>
    <mergeCell ref="A207:B207"/>
    <mergeCell ref="D207:J207"/>
    <mergeCell ref="K207:L207"/>
    <mergeCell ref="M207:O207"/>
    <mergeCell ref="P207:R207"/>
    <mergeCell ref="S207:T207"/>
    <mergeCell ref="A206:B206"/>
    <mergeCell ref="D206:J206"/>
    <mergeCell ref="K206:L206"/>
    <mergeCell ref="M206:O206"/>
    <mergeCell ref="P206:R206"/>
    <mergeCell ref="S206:T206"/>
    <mergeCell ref="A205:B205"/>
    <mergeCell ref="D205:J205"/>
    <mergeCell ref="K205:L205"/>
    <mergeCell ref="M205:O205"/>
    <mergeCell ref="P205:R205"/>
    <mergeCell ref="S205:T205"/>
    <mergeCell ref="A204:B204"/>
    <mergeCell ref="D204:J204"/>
    <mergeCell ref="K204:L204"/>
    <mergeCell ref="M204:O204"/>
    <mergeCell ref="P204:R204"/>
    <mergeCell ref="S204:T204"/>
    <mergeCell ref="A203:B203"/>
    <mergeCell ref="D203:J203"/>
    <mergeCell ref="K203:L203"/>
    <mergeCell ref="M203:O203"/>
    <mergeCell ref="P203:R203"/>
    <mergeCell ref="S203:T203"/>
    <mergeCell ref="A202:B202"/>
    <mergeCell ref="D202:J202"/>
    <mergeCell ref="K202:L202"/>
    <mergeCell ref="M202:O202"/>
    <mergeCell ref="P202:R202"/>
    <mergeCell ref="S202:T202"/>
    <mergeCell ref="A201:B201"/>
    <mergeCell ref="D201:J201"/>
    <mergeCell ref="K201:L201"/>
    <mergeCell ref="M201:O201"/>
    <mergeCell ref="P201:R201"/>
    <mergeCell ref="S201:T201"/>
    <mergeCell ref="A200:B200"/>
    <mergeCell ref="D200:J200"/>
    <mergeCell ref="K200:L200"/>
    <mergeCell ref="M200:O200"/>
    <mergeCell ref="P200:R200"/>
    <mergeCell ref="S200:T200"/>
    <mergeCell ref="A199:B199"/>
    <mergeCell ref="D199:J199"/>
    <mergeCell ref="K199:L199"/>
    <mergeCell ref="M199:O199"/>
    <mergeCell ref="P199:R199"/>
    <mergeCell ref="S199:T199"/>
    <mergeCell ref="A198:B198"/>
    <mergeCell ref="D198:J198"/>
    <mergeCell ref="K198:L198"/>
    <mergeCell ref="M198:O198"/>
    <mergeCell ref="P198:R198"/>
    <mergeCell ref="S198:T198"/>
    <mergeCell ref="A197:B197"/>
    <mergeCell ref="D197:J197"/>
    <mergeCell ref="K197:L197"/>
    <mergeCell ref="M197:O197"/>
    <mergeCell ref="P197:R197"/>
    <mergeCell ref="S197:T197"/>
    <mergeCell ref="A196:B196"/>
    <mergeCell ref="D196:J196"/>
    <mergeCell ref="K196:L196"/>
    <mergeCell ref="M196:O196"/>
    <mergeCell ref="P196:R196"/>
    <mergeCell ref="S196:T196"/>
    <mergeCell ref="A195:B195"/>
    <mergeCell ref="D195:J195"/>
    <mergeCell ref="K195:L195"/>
    <mergeCell ref="M195:O195"/>
    <mergeCell ref="P195:R195"/>
    <mergeCell ref="S195:T195"/>
    <mergeCell ref="A194:B194"/>
    <mergeCell ref="D194:J194"/>
    <mergeCell ref="K194:L194"/>
    <mergeCell ref="M194:O194"/>
    <mergeCell ref="P194:R194"/>
    <mergeCell ref="S194:T194"/>
    <mergeCell ref="A193:B193"/>
    <mergeCell ref="D193:J193"/>
    <mergeCell ref="K193:L193"/>
    <mergeCell ref="M193:O193"/>
    <mergeCell ref="P193:R193"/>
    <mergeCell ref="S193:T193"/>
    <mergeCell ref="A192:B192"/>
    <mergeCell ref="D192:J192"/>
    <mergeCell ref="K192:L192"/>
    <mergeCell ref="M192:O192"/>
    <mergeCell ref="P192:R192"/>
    <mergeCell ref="S192:T192"/>
    <mergeCell ref="A191:B191"/>
    <mergeCell ref="D191:J191"/>
    <mergeCell ref="K191:L191"/>
    <mergeCell ref="M191:O191"/>
    <mergeCell ref="P191:R191"/>
    <mergeCell ref="S191:T191"/>
    <mergeCell ref="A190:B190"/>
    <mergeCell ref="D190:J190"/>
    <mergeCell ref="K190:L190"/>
    <mergeCell ref="M190:O190"/>
    <mergeCell ref="P190:R190"/>
    <mergeCell ref="S190:T190"/>
    <mergeCell ref="A189:B189"/>
    <mergeCell ref="D189:J189"/>
    <mergeCell ref="K189:L189"/>
    <mergeCell ref="M189:O189"/>
    <mergeCell ref="P189:R189"/>
    <mergeCell ref="S189:T189"/>
    <mergeCell ref="A188:B188"/>
    <mergeCell ref="D188:J188"/>
    <mergeCell ref="K188:L188"/>
    <mergeCell ref="M188:O188"/>
    <mergeCell ref="P188:R188"/>
    <mergeCell ref="S188:T188"/>
    <mergeCell ref="A187:B187"/>
    <mergeCell ref="D187:J187"/>
    <mergeCell ref="K187:L187"/>
    <mergeCell ref="M187:O187"/>
    <mergeCell ref="P187:R187"/>
    <mergeCell ref="S187:T187"/>
    <mergeCell ref="A186:B186"/>
    <mergeCell ref="D186:J186"/>
    <mergeCell ref="K186:L186"/>
    <mergeCell ref="M186:O186"/>
    <mergeCell ref="P186:R186"/>
    <mergeCell ref="S186:T186"/>
    <mergeCell ref="A185:B185"/>
    <mergeCell ref="D185:J185"/>
    <mergeCell ref="K185:L185"/>
    <mergeCell ref="M185:O185"/>
    <mergeCell ref="P185:R185"/>
    <mergeCell ref="S185:T185"/>
    <mergeCell ref="A184:B184"/>
    <mergeCell ref="D184:J184"/>
    <mergeCell ref="K184:L184"/>
    <mergeCell ref="M184:O184"/>
    <mergeCell ref="P184:R184"/>
    <mergeCell ref="S184:T184"/>
    <mergeCell ref="A183:B183"/>
    <mergeCell ref="D183:J183"/>
    <mergeCell ref="K183:L183"/>
    <mergeCell ref="M183:O183"/>
    <mergeCell ref="P183:R183"/>
    <mergeCell ref="S183:T183"/>
    <mergeCell ref="A182:B182"/>
    <mergeCell ref="D182:J182"/>
    <mergeCell ref="K182:L182"/>
    <mergeCell ref="M182:O182"/>
    <mergeCell ref="P182:R182"/>
    <mergeCell ref="S182:T182"/>
    <mergeCell ref="A181:B181"/>
    <mergeCell ref="D181:J181"/>
    <mergeCell ref="K181:L181"/>
    <mergeCell ref="M181:O181"/>
    <mergeCell ref="P181:R181"/>
    <mergeCell ref="S181:T181"/>
    <mergeCell ref="A180:B180"/>
    <mergeCell ref="D180:J180"/>
    <mergeCell ref="K180:L180"/>
    <mergeCell ref="M180:O180"/>
    <mergeCell ref="P180:R180"/>
    <mergeCell ref="S180:T180"/>
    <mergeCell ref="A179:B179"/>
    <mergeCell ref="D179:J179"/>
    <mergeCell ref="K179:L179"/>
    <mergeCell ref="M179:O179"/>
    <mergeCell ref="P179:R179"/>
    <mergeCell ref="S179:T179"/>
    <mergeCell ref="A178:B178"/>
    <mergeCell ref="D178:J178"/>
    <mergeCell ref="K178:L178"/>
    <mergeCell ref="M178:O178"/>
    <mergeCell ref="P178:R178"/>
    <mergeCell ref="S178:T178"/>
    <mergeCell ref="A177:B177"/>
    <mergeCell ref="D177:J177"/>
    <mergeCell ref="K177:L177"/>
    <mergeCell ref="M177:O177"/>
    <mergeCell ref="P177:R177"/>
    <mergeCell ref="S177:T177"/>
    <mergeCell ref="A176:B176"/>
    <mergeCell ref="D176:J176"/>
    <mergeCell ref="K176:L176"/>
    <mergeCell ref="M176:O176"/>
    <mergeCell ref="P176:R176"/>
    <mergeCell ref="S176:T176"/>
    <mergeCell ref="A175:B175"/>
    <mergeCell ref="D175:J175"/>
    <mergeCell ref="K175:L175"/>
    <mergeCell ref="M175:O175"/>
    <mergeCell ref="P175:R175"/>
    <mergeCell ref="S175:T175"/>
    <mergeCell ref="A174:B174"/>
    <mergeCell ref="D174:J174"/>
    <mergeCell ref="K174:L174"/>
    <mergeCell ref="M174:O174"/>
    <mergeCell ref="P174:R174"/>
    <mergeCell ref="S174:T174"/>
    <mergeCell ref="A173:B173"/>
    <mergeCell ref="D173:J173"/>
    <mergeCell ref="K173:L173"/>
    <mergeCell ref="M173:O173"/>
    <mergeCell ref="P173:R173"/>
    <mergeCell ref="S173:T173"/>
    <mergeCell ref="A172:B172"/>
    <mergeCell ref="D172:J172"/>
    <mergeCell ref="K172:L172"/>
    <mergeCell ref="M172:O172"/>
    <mergeCell ref="P172:R172"/>
    <mergeCell ref="S172:T172"/>
    <mergeCell ref="A171:B171"/>
    <mergeCell ref="D171:J171"/>
    <mergeCell ref="K171:L171"/>
    <mergeCell ref="M171:O171"/>
    <mergeCell ref="P171:R171"/>
    <mergeCell ref="S171:T171"/>
    <mergeCell ref="A170:B170"/>
    <mergeCell ref="D170:J170"/>
    <mergeCell ref="K170:L170"/>
    <mergeCell ref="M170:O170"/>
    <mergeCell ref="P170:R170"/>
    <mergeCell ref="S170:T170"/>
    <mergeCell ref="A169:B169"/>
    <mergeCell ref="D169:J169"/>
    <mergeCell ref="K169:L169"/>
    <mergeCell ref="M169:O169"/>
    <mergeCell ref="P169:R169"/>
    <mergeCell ref="S169:T169"/>
    <mergeCell ref="A168:B168"/>
    <mergeCell ref="D168:J168"/>
    <mergeCell ref="K168:L168"/>
    <mergeCell ref="M168:O168"/>
    <mergeCell ref="P168:R168"/>
    <mergeCell ref="S168:T168"/>
    <mergeCell ref="A167:B167"/>
    <mergeCell ref="D167:J167"/>
    <mergeCell ref="K167:L167"/>
    <mergeCell ref="M167:O167"/>
    <mergeCell ref="P167:R167"/>
    <mergeCell ref="S167:T167"/>
    <mergeCell ref="A166:B166"/>
    <mergeCell ref="D166:J166"/>
    <mergeCell ref="K166:L166"/>
    <mergeCell ref="M166:O166"/>
    <mergeCell ref="P166:R166"/>
    <mergeCell ref="S166:T166"/>
    <mergeCell ref="A165:B165"/>
    <mergeCell ref="D165:J165"/>
    <mergeCell ref="K165:L165"/>
    <mergeCell ref="M165:O165"/>
    <mergeCell ref="P165:R165"/>
    <mergeCell ref="S165:T165"/>
    <mergeCell ref="A164:B164"/>
    <mergeCell ref="D164:J164"/>
    <mergeCell ref="K164:L164"/>
    <mergeCell ref="M164:O164"/>
    <mergeCell ref="P164:R164"/>
    <mergeCell ref="S164:T164"/>
    <mergeCell ref="A163:B163"/>
    <mergeCell ref="D163:J163"/>
    <mergeCell ref="K163:L163"/>
    <mergeCell ref="M163:O163"/>
    <mergeCell ref="P163:R163"/>
    <mergeCell ref="S163:T163"/>
    <mergeCell ref="A162:B162"/>
    <mergeCell ref="D162:J162"/>
    <mergeCell ref="K162:L162"/>
    <mergeCell ref="M162:O162"/>
    <mergeCell ref="P162:R162"/>
    <mergeCell ref="S162:T162"/>
    <mergeCell ref="A161:B161"/>
    <mergeCell ref="D161:J161"/>
    <mergeCell ref="K161:L161"/>
    <mergeCell ref="M161:O161"/>
    <mergeCell ref="P161:R161"/>
    <mergeCell ref="S161:T161"/>
    <mergeCell ref="A160:B160"/>
    <mergeCell ref="D160:J160"/>
    <mergeCell ref="K160:L160"/>
    <mergeCell ref="M160:O160"/>
    <mergeCell ref="P160:R160"/>
    <mergeCell ref="S160:T160"/>
    <mergeCell ref="A159:B159"/>
    <mergeCell ref="D159:J159"/>
    <mergeCell ref="K159:L159"/>
    <mergeCell ref="M159:O159"/>
    <mergeCell ref="P159:R159"/>
    <mergeCell ref="S159:T159"/>
    <mergeCell ref="A158:B158"/>
    <mergeCell ref="D158:J158"/>
    <mergeCell ref="K158:L158"/>
    <mergeCell ref="M158:O158"/>
    <mergeCell ref="P158:R158"/>
    <mergeCell ref="S158:T158"/>
    <mergeCell ref="A157:B157"/>
    <mergeCell ref="D157:J157"/>
    <mergeCell ref="K157:L157"/>
    <mergeCell ref="M157:O157"/>
    <mergeCell ref="P157:R157"/>
    <mergeCell ref="S157:T157"/>
    <mergeCell ref="A156:B156"/>
    <mergeCell ref="D156:J156"/>
    <mergeCell ref="K156:L156"/>
    <mergeCell ref="M156:O156"/>
    <mergeCell ref="P156:R156"/>
    <mergeCell ref="S156:T156"/>
    <mergeCell ref="A155:B155"/>
    <mergeCell ref="D155:J155"/>
    <mergeCell ref="K155:L155"/>
    <mergeCell ref="M155:O155"/>
    <mergeCell ref="P155:R155"/>
    <mergeCell ref="S155:T155"/>
    <mergeCell ref="A154:B154"/>
    <mergeCell ref="D154:J154"/>
    <mergeCell ref="K154:L154"/>
    <mergeCell ref="M154:O154"/>
    <mergeCell ref="P154:R154"/>
    <mergeCell ref="S154:T154"/>
    <mergeCell ref="A153:B153"/>
    <mergeCell ref="D153:J153"/>
    <mergeCell ref="K153:L153"/>
    <mergeCell ref="M153:O153"/>
    <mergeCell ref="P153:R153"/>
    <mergeCell ref="S153:T153"/>
    <mergeCell ref="A152:B152"/>
    <mergeCell ref="D152:J152"/>
    <mergeCell ref="K152:L152"/>
    <mergeCell ref="M152:O152"/>
    <mergeCell ref="P152:R152"/>
    <mergeCell ref="S152:T152"/>
    <mergeCell ref="A151:B151"/>
    <mergeCell ref="D151:J151"/>
    <mergeCell ref="K151:L151"/>
    <mergeCell ref="M151:O151"/>
    <mergeCell ref="P151:R151"/>
    <mergeCell ref="S151:T151"/>
    <mergeCell ref="A150:B150"/>
    <mergeCell ref="D150:J150"/>
    <mergeCell ref="K150:L150"/>
    <mergeCell ref="M150:O150"/>
    <mergeCell ref="P150:R150"/>
    <mergeCell ref="S150:T150"/>
    <mergeCell ref="A149:B149"/>
    <mergeCell ref="D149:J149"/>
    <mergeCell ref="K149:L149"/>
    <mergeCell ref="M149:O149"/>
    <mergeCell ref="P149:R149"/>
    <mergeCell ref="S149:T149"/>
    <mergeCell ref="A148:B148"/>
    <mergeCell ref="D148:J148"/>
    <mergeCell ref="K148:L148"/>
    <mergeCell ref="M148:O148"/>
    <mergeCell ref="P148:R148"/>
    <mergeCell ref="S148:T148"/>
    <mergeCell ref="A147:B147"/>
    <mergeCell ref="D147:J147"/>
    <mergeCell ref="K147:L147"/>
    <mergeCell ref="M147:O147"/>
    <mergeCell ref="P147:R147"/>
    <mergeCell ref="S147:T147"/>
    <mergeCell ref="A146:B146"/>
    <mergeCell ref="D146:J146"/>
    <mergeCell ref="K146:L146"/>
    <mergeCell ref="M146:O146"/>
    <mergeCell ref="P146:R146"/>
    <mergeCell ref="S146:T146"/>
    <mergeCell ref="A145:B145"/>
    <mergeCell ref="D145:J145"/>
    <mergeCell ref="K145:L145"/>
    <mergeCell ref="M145:O145"/>
    <mergeCell ref="P145:R145"/>
    <mergeCell ref="S145:T145"/>
    <mergeCell ref="A144:B144"/>
    <mergeCell ref="D144:J144"/>
    <mergeCell ref="K144:L144"/>
    <mergeCell ref="M144:O144"/>
    <mergeCell ref="P144:R144"/>
    <mergeCell ref="S144:T144"/>
    <mergeCell ref="A143:B143"/>
    <mergeCell ref="D143:J143"/>
    <mergeCell ref="K143:L143"/>
    <mergeCell ref="M143:O143"/>
    <mergeCell ref="P143:R143"/>
    <mergeCell ref="S143:T143"/>
    <mergeCell ref="A142:B142"/>
    <mergeCell ref="D142:J142"/>
    <mergeCell ref="K142:L142"/>
    <mergeCell ref="M142:O142"/>
    <mergeCell ref="P142:R142"/>
    <mergeCell ref="S142:T142"/>
    <mergeCell ref="A141:B141"/>
    <mergeCell ref="D141:J141"/>
    <mergeCell ref="K141:L141"/>
    <mergeCell ref="M141:O141"/>
    <mergeCell ref="P141:R141"/>
    <mergeCell ref="S141:T141"/>
    <mergeCell ref="A140:B140"/>
    <mergeCell ref="D140:J140"/>
    <mergeCell ref="K140:L140"/>
    <mergeCell ref="M140:O140"/>
    <mergeCell ref="P140:R140"/>
    <mergeCell ref="S140:T140"/>
    <mergeCell ref="A139:B139"/>
    <mergeCell ref="D139:J139"/>
    <mergeCell ref="K139:L139"/>
    <mergeCell ref="M139:O139"/>
    <mergeCell ref="P139:R139"/>
    <mergeCell ref="S139:T139"/>
    <mergeCell ref="A138:B138"/>
    <mergeCell ref="D138:J138"/>
    <mergeCell ref="K138:L138"/>
    <mergeCell ref="M138:O138"/>
    <mergeCell ref="P138:R138"/>
    <mergeCell ref="S138:T138"/>
    <mergeCell ref="A137:B137"/>
    <mergeCell ref="D137:J137"/>
    <mergeCell ref="K137:L137"/>
    <mergeCell ref="M137:O137"/>
    <mergeCell ref="P137:R137"/>
    <mergeCell ref="S137:T137"/>
    <mergeCell ref="A136:B136"/>
    <mergeCell ref="D136:J136"/>
    <mergeCell ref="K136:L136"/>
    <mergeCell ref="M136:O136"/>
    <mergeCell ref="P136:R136"/>
    <mergeCell ref="S136:T136"/>
    <mergeCell ref="A135:B135"/>
    <mergeCell ref="D135:J135"/>
    <mergeCell ref="K135:L135"/>
    <mergeCell ref="M135:O135"/>
    <mergeCell ref="P135:R135"/>
    <mergeCell ref="S135:T135"/>
    <mergeCell ref="A134:B134"/>
    <mergeCell ref="D134:J134"/>
    <mergeCell ref="K134:L134"/>
    <mergeCell ref="M134:O134"/>
    <mergeCell ref="P134:R134"/>
    <mergeCell ref="S134:T134"/>
    <mergeCell ref="A133:B133"/>
    <mergeCell ref="D133:J133"/>
    <mergeCell ref="K133:L133"/>
    <mergeCell ref="M133:O133"/>
    <mergeCell ref="P133:R133"/>
    <mergeCell ref="S133:T133"/>
    <mergeCell ref="A132:B132"/>
    <mergeCell ref="D132:J132"/>
    <mergeCell ref="K132:L132"/>
    <mergeCell ref="M132:O132"/>
    <mergeCell ref="P132:R132"/>
    <mergeCell ref="S132:T132"/>
    <mergeCell ref="A131:B131"/>
    <mergeCell ref="D131:J131"/>
    <mergeCell ref="K131:L131"/>
    <mergeCell ref="M131:O131"/>
    <mergeCell ref="P131:R131"/>
    <mergeCell ref="S131:T131"/>
    <mergeCell ref="A130:B130"/>
    <mergeCell ref="D130:J130"/>
    <mergeCell ref="K130:L130"/>
    <mergeCell ref="M130:O130"/>
    <mergeCell ref="P130:R130"/>
    <mergeCell ref="S130:T130"/>
    <mergeCell ref="A129:B129"/>
    <mergeCell ref="D129:J129"/>
    <mergeCell ref="K129:L129"/>
    <mergeCell ref="M129:O129"/>
    <mergeCell ref="P129:R129"/>
    <mergeCell ref="S129:T129"/>
    <mergeCell ref="A128:B128"/>
    <mergeCell ref="D128:J128"/>
    <mergeCell ref="K128:L128"/>
    <mergeCell ref="M128:O128"/>
    <mergeCell ref="P128:R128"/>
    <mergeCell ref="S128:T128"/>
    <mergeCell ref="A127:B127"/>
    <mergeCell ref="D127:J127"/>
    <mergeCell ref="K127:L127"/>
    <mergeCell ref="M127:O127"/>
    <mergeCell ref="P127:R127"/>
    <mergeCell ref="S127:T127"/>
    <mergeCell ref="A126:B126"/>
    <mergeCell ref="D126:J126"/>
    <mergeCell ref="K126:L126"/>
    <mergeCell ref="M126:O126"/>
    <mergeCell ref="P126:R126"/>
    <mergeCell ref="S126:T126"/>
    <mergeCell ref="A125:B125"/>
    <mergeCell ref="D125:J125"/>
    <mergeCell ref="K125:L125"/>
    <mergeCell ref="M125:O125"/>
    <mergeCell ref="P125:R125"/>
    <mergeCell ref="S125:T125"/>
    <mergeCell ref="A124:B124"/>
    <mergeCell ref="D124:J124"/>
    <mergeCell ref="K124:L124"/>
    <mergeCell ref="M124:O124"/>
    <mergeCell ref="P124:R124"/>
    <mergeCell ref="S124:T124"/>
    <mergeCell ref="A123:B123"/>
    <mergeCell ref="D123:J123"/>
    <mergeCell ref="K123:L123"/>
    <mergeCell ref="M123:O123"/>
    <mergeCell ref="P123:R123"/>
    <mergeCell ref="S123:T123"/>
    <mergeCell ref="A122:B122"/>
    <mergeCell ref="D122:J122"/>
    <mergeCell ref="K122:L122"/>
    <mergeCell ref="M122:O122"/>
    <mergeCell ref="P122:R122"/>
    <mergeCell ref="S122:T122"/>
    <mergeCell ref="A121:B121"/>
    <mergeCell ref="D121:J121"/>
    <mergeCell ref="K121:L121"/>
    <mergeCell ref="M121:O121"/>
    <mergeCell ref="P121:R121"/>
    <mergeCell ref="S121:T121"/>
    <mergeCell ref="A120:B120"/>
    <mergeCell ref="D120:J120"/>
    <mergeCell ref="K120:L120"/>
    <mergeCell ref="M120:O120"/>
    <mergeCell ref="P120:R120"/>
    <mergeCell ref="S120:T120"/>
    <mergeCell ref="A119:B119"/>
    <mergeCell ref="D119:J119"/>
    <mergeCell ref="K119:L119"/>
    <mergeCell ref="M119:O119"/>
    <mergeCell ref="P119:R119"/>
    <mergeCell ref="S119:T119"/>
    <mergeCell ref="A118:B118"/>
    <mergeCell ref="D118:J118"/>
    <mergeCell ref="K118:L118"/>
    <mergeCell ref="M118:O118"/>
    <mergeCell ref="P118:R118"/>
    <mergeCell ref="S118:T118"/>
    <mergeCell ref="A117:B117"/>
    <mergeCell ref="D117:J117"/>
    <mergeCell ref="K117:L117"/>
    <mergeCell ref="M117:O117"/>
    <mergeCell ref="P117:R117"/>
    <mergeCell ref="S117:T117"/>
    <mergeCell ref="A116:B116"/>
    <mergeCell ref="D116:J116"/>
    <mergeCell ref="K116:L116"/>
    <mergeCell ref="M116:O116"/>
    <mergeCell ref="P116:R116"/>
    <mergeCell ref="S116:T116"/>
    <mergeCell ref="A115:B115"/>
    <mergeCell ref="D115:J115"/>
    <mergeCell ref="K115:L115"/>
    <mergeCell ref="M115:O115"/>
    <mergeCell ref="P115:R115"/>
    <mergeCell ref="S115:T115"/>
    <mergeCell ref="A114:B114"/>
    <mergeCell ref="D114:J114"/>
    <mergeCell ref="K114:L114"/>
    <mergeCell ref="M114:O114"/>
    <mergeCell ref="P114:R114"/>
    <mergeCell ref="S114:T114"/>
    <mergeCell ref="A113:B113"/>
    <mergeCell ref="D113:J113"/>
    <mergeCell ref="K113:L113"/>
    <mergeCell ref="M113:O113"/>
    <mergeCell ref="P113:R113"/>
    <mergeCell ref="S113:T113"/>
    <mergeCell ref="A112:B112"/>
    <mergeCell ref="D112:J112"/>
    <mergeCell ref="K112:L112"/>
    <mergeCell ref="M112:O112"/>
    <mergeCell ref="P112:R112"/>
    <mergeCell ref="S112:T112"/>
    <mergeCell ref="A111:B111"/>
    <mergeCell ref="D111:J111"/>
    <mergeCell ref="K111:L111"/>
    <mergeCell ref="M111:O111"/>
    <mergeCell ref="P111:R111"/>
    <mergeCell ref="S111:T111"/>
    <mergeCell ref="A110:B110"/>
    <mergeCell ref="D110:J110"/>
    <mergeCell ref="K110:L110"/>
    <mergeCell ref="M110:O110"/>
    <mergeCell ref="P110:R110"/>
    <mergeCell ref="S110:T110"/>
    <mergeCell ref="A109:B109"/>
    <mergeCell ref="D109:J109"/>
    <mergeCell ref="K109:L109"/>
    <mergeCell ref="M109:O109"/>
    <mergeCell ref="P109:R109"/>
    <mergeCell ref="S109:T109"/>
    <mergeCell ref="A108:B108"/>
    <mergeCell ref="D108:J108"/>
    <mergeCell ref="K108:L108"/>
    <mergeCell ref="M108:O108"/>
    <mergeCell ref="P108:R108"/>
    <mergeCell ref="S108:T108"/>
    <mergeCell ref="A107:B107"/>
    <mergeCell ref="D107:J107"/>
    <mergeCell ref="K107:L107"/>
    <mergeCell ref="M107:O107"/>
    <mergeCell ref="P107:R107"/>
    <mergeCell ref="S107:T107"/>
    <mergeCell ref="A106:B106"/>
    <mergeCell ref="D106:J106"/>
    <mergeCell ref="K106:L106"/>
    <mergeCell ref="M106:O106"/>
    <mergeCell ref="P106:R106"/>
    <mergeCell ref="S106:T106"/>
    <mergeCell ref="A105:B105"/>
    <mergeCell ref="D105:J105"/>
    <mergeCell ref="K105:L105"/>
    <mergeCell ref="M105:O105"/>
    <mergeCell ref="P105:R105"/>
    <mergeCell ref="S105:T105"/>
    <mergeCell ref="A104:B104"/>
    <mergeCell ref="D104:J104"/>
    <mergeCell ref="K104:L104"/>
    <mergeCell ref="M104:O104"/>
    <mergeCell ref="P104:R104"/>
    <mergeCell ref="S104:T104"/>
    <mergeCell ref="A103:B103"/>
    <mergeCell ref="D103:J103"/>
    <mergeCell ref="K103:L103"/>
    <mergeCell ref="M103:O103"/>
    <mergeCell ref="P103:R103"/>
    <mergeCell ref="S103:T103"/>
    <mergeCell ref="A102:B102"/>
    <mergeCell ref="D102:J102"/>
    <mergeCell ref="K102:L102"/>
    <mergeCell ref="M102:O102"/>
    <mergeCell ref="P102:R102"/>
    <mergeCell ref="S102:T102"/>
    <mergeCell ref="A101:B101"/>
    <mergeCell ref="D101:J101"/>
    <mergeCell ref="K101:L101"/>
    <mergeCell ref="M101:O101"/>
    <mergeCell ref="P101:R101"/>
    <mergeCell ref="S101:T101"/>
    <mergeCell ref="A100:B100"/>
    <mergeCell ref="D100:J100"/>
    <mergeCell ref="K100:L100"/>
    <mergeCell ref="M100:O100"/>
    <mergeCell ref="P100:R100"/>
    <mergeCell ref="S100:T100"/>
    <mergeCell ref="A99:B99"/>
    <mergeCell ref="D99:J99"/>
    <mergeCell ref="K99:L99"/>
    <mergeCell ref="M99:O99"/>
    <mergeCell ref="P99:R99"/>
    <mergeCell ref="S99:T99"/>
    <mergeCell ref="A98:B98"/>
    <mergeCell ref="D98:J98"/>
    <mergeCell ref="K98:L98"/>
    <mergeCell ref="M98:O98"/>
    <mergeCell ref="P98:R98"/>
    <mergeCell ref="S98:T98"/>
    <mergeCell ref="A97:B97"/>
    <mergeCell ref="D97:J97"/>
    <mergeCell ref="K97:L97"/>
    <mergeCell ref="M97:O97"/>
    <mergeCell ref="P97:R97"/>
    <mergeCell ref="S97:T97"/>
    <mergeCell ref="A96:B96"/>
    <mergeCell ref="D96:J96"/>
    <mergeCell ref="K96:L96"/>
    <mergeCell ref="M96:O96"/>
    <mergeCell ref="P96:R96"/>
    <mergeCell ref="S96:T96"/>
    <mergeCell ref="A95:B95"/>
    <mergeCell ref="D95:J95"/>
    <mergeCell ref="K95:L95"/>
    <mergeCell ref="M95:O95"/>
    <mergeCell ref="P95:R95"/>
    <mergeCell ref="S95:T95"/>
    <mergeCell ref="A94:B94"/>
    <mergeCell ref="D94:J94"/>
    <mergeCell ref="K94:L94"/>
    <mergeCell ref="M94:O94"/>
    <mergeCell ref="P94:R94"/>
    <mergeCell ref="S94:T94"/>
    <mergeCell ref="A93:B93"/>
    <mergeCell ref="D93:J93"/>
    <mergeCell ref="K93:L93"/>
    <mergeCell ref="M93:O93"/>
    <mergeCell ref="P93:R93"/>
    <mergeCell ref="S93:T93"/>
    <mergeCell ref="A92:B92"/>
    <mergeCell ref="D92:J92"/>
    <mergeCell ref="K92:L92"/>
    <mergeCell ref="M92:O92"/>
    <mergeCell ref="P92:R92"/>
    <mergeCell ref="S92:T92"/>
    <mergeCell ref="A91:B91"/>
    <mergeCell ref="D91:J91"/>
    <mergeCell ref="K91:L91"/>
    <mergeCell ref="M91:O91"/>
    <mergeCell ref="P91:R91"/>
    <mergeCell ref="S91:T91"/>
    <mergeCell ref="A90:B90"/>
    <mergeCell ref="D90:J90"/>
    <mergeCell ref="K90:L90"/>
    <mergeCell ref="M90:O90"/>
    <mergeCell ref="P90:R90"/>
    <mergeCell ref="S90:T90"/>
    <mergeCell ref="A89:B89"/>
    <mergeCell ref="D89:J89"/>
    <mergeCell ref="K89:L89"/>
    <mergeCell ref="M89:O89"/>
    <mergeCell ref="P89:R89"/>
    <mergeCell ref="S89:T89"/>
    <mergeCell ref="A88:B88"/>
    <mergeCell ref="D88:J88"/>
    <mergeCell ref="K88:L88"/>
    <mergeCell ref="M88:O88"/>
    <mergeCell ref="P88:R88"/>
    <mergeCell ref="S88:T88"/>
    <mergeCell ref="A87:B87"/>
    <mergeCell ref="D87:J87"/>
    <mergeCell ref="K87:L87"/>
    <mergeCell ref="M87:O87"/>
    <mergeCell ref="P87:R87"/>
    <mergeCell ref="S87:T87"/>
    <mergeCell ref="A86:B86"/>
    <mergeCell ref="D86:J86"/>
    <mergeCell ref="K86:L86"/>
    <mergeCell ref="M86:O86"/>
    <mergeCell ref="P86:R86"/>
    <mergeCell ref="S86:T86"/>
    <mergeCell ref="A85:B85"/>
    <mergeCell ref="D85:J85"/>
    <mergeCell ref="K85:L85"/>
    <mergeCell ref="M85:O85"/>
    <mergeCell ref="P85:R85"/>
    <mergeCell ref="S85:T85"/>
    <mergeCell ref="A84:B84"/>
    <mergeCell ref="D84:J84"/>
    <mergeCell ref="K84:L84"/>
    <mergeCell ref="M84:O84"/>
    <mergeCell ref="P84:R84"/>
    <mergeCell ref="S84:T84"/>
    <mergeCell ref="A83:B83"/>
    <mergeCell ref="D83:J83"/>
    <mergeCell ref="K83:L83"/>
    <mergeCell ref="M83:O83"/>
    <mergeCell ref="P83:R83"/>
    <mergeCell ref="S83:T83"/>
    <mergeCell ref="A82:B82"/>
    <mergeCell ref="D82:J82"/>
    <mergeCell ref="K82:L82"/>
    <mergeCell ref="M82:O82"/>
    <mergeCell ref="P82:R82"/>
    <mergeCell ref="S82:T82"/>
    <mergeCell ref="A81:B81"/>
    <mergeCell ref="D81:J81"/>
    <mergeCell ref="K81:L81"/>
    <mergeCell ref="M81:O81"/>
    <mergeCell ref="P81:R81"/>
    <mergeCell ref="S81:T81"/>
    <mergeCell ref="A80:B80"/>
    <mergeCell ref="D80:J80"/>
    <mergeCell ref="K80:L80"/>
    <mergeCell ref="M80:O80"/>
    <mergeCell ref="P80:R80"/>
    <mergeCell ref="S80:T80"/>
    <mergeCell ref="A79:B79"/>
    <mergeCell ref="D79:J79"/>
    <mergeCell ref="K79:L79"/>
    <mergeCell ref="M79:O79"/>
    <mergeCell ref="P79:R79"/>
    <mergeCell ref="S79:T79"/>
    <mergeCell ref="A78:B78"/>
    <mergeCell ref="D78:J78"/>
    <mergeCell ref="K78:L78"/>
    <mergeCell ref="M78:O78"/>
    <mergeCell ref="P78:R78"/>
    <mergeCell ref="S78:T78"/>
    <mergeCell ref="A77:B77"/>
    <mergeCell ref="D77:J77"/>
    <mergeCell ref="K77:L77"/>
    <mergeCell ref="M77:O77"/>
    <mergeCell ref="P77:R77"/>
    <mergeCell ref="S77:T77"/>
    <mergeCell ref="A76:B76"/>
    <mergeCell ref="D76:J76"/>
    <mergeCell ref="K76:L76"/>
    <mergeCell ref="M76:O76"/>
    <mergeCell ref="P76:R76"/>
    <mergeCell ref="S76:T76"/>
    <mergeCell ref="A75:B75"/>
    <mergeCell ref="D75:J75"/>
    <mergeCell ref="K75:L75"/>
    <mergeCell ref="M75:O75"/>
    <mergeCell ref="P75:R75"/>
    <mergeCell ref="S75:T75"/>
    <mergeCell ref="A74:B74"/>
    <mergeCell ref="D74:J74"/>
    <mergeCell ref="K74:L74"/>
    <mergeCell ref="M74:O74"/>
    <mergeCell ref="P74:R74"/>
    <mergeCell ref="S74:T74"/>
    <mergeCell ref="A73:B73"/>
    <mergeCell ref="D73:J73"/>
    <mergeCell ref="K73:L73"/>
    <mergeCell ref="M73:O73"/>
    <mergeCell ref="P73:R73"/>
    <mergeCell ref="S73:T73"/>
    <mergeCell ref="A72:B72"/>
    <mergeCell ref="D72:J72"/>
    <mergeCell ref="K72:L72"/>
    <mergeCell ref="M72:O72"/>
    <mergeCell ref="P72:R72"/>
    <mergeCell ref="S72:T72"/>
    <mergeCell ref="A71:B71"/>
    <mergeCell ref="D71:J71"/>
    <mergeCell ref="K71:L71"/>
    <mergeCell ref="M71:O71"/>
    <mergeCell ref="P71:R71"/>
    <mergeCell ref="S71:T71"/>
    <mergeCell ref="A70:B70"/>
    <mergeCell ref="D70:J70"/>
    <mergeCell ref="K70:L70"/>
    <mergeCell ref="M70:O70"/>
    <mergeCell ref="P70:R70"/>
    <mergeCell ref="S70:T70"/>
    <mergeCell ref="A69:B69"/>
    <mergeCell ref="D69:J69"/>
    <mergeCell ref="K69:L69"/>
    <mergeCell ref="M69:O69"/>
    <mergeCell ref="P69:R69"/>
    <mergeCell ref="S69:T69"/>
    <mergeCell ref="A68:B68"/>
    <mergeCell ref="D68:J68"/>
    <mergeCell ref="K68:L68"/>
    <mergeCell ref="M68:O68"/>
    <mergeCell ref="P68:R68"/>
    <mergeCell ref="S68:T68"/>
    <mergeCell ref="A67:B67"/>
    <mergeCell ref="D67:J67"/>
    <mergeCell ref="K67:L67"/>
    <mergeCell ref="M67:O67"/>
    <mergeCell ref="P67:R67"/>
    <mergeCell ref="S67:T67"/>
    <mergeCell ref="A66:B66"/>
    <mergeCell ref="D66:J66"/>
    <mergeCell ref="K66:L66"/>
    <mergeCell ref="M66:O66"/>
    <mergeCell ref="P66:R66"/>
    <mergeCell ref="S66:T66"/>
    <mergeCell ref="A65:B65"/>
    <mergeCell ref="D65:J65"/>
    <mergeCell ref="K65:L65"/>
    <mergeCell ref="M65:O65"/>
    <mergeCell ref="P65:R65"/>
    <mergeCell ref="S65:T65"/>
    <mergeCell ref="A64:B64"/>
    <mergeCell ref="D64:J64"/>
    <mergeCell ref="K64:L64"/>
    <mergeCell ref="M64:O64"/>
    <mergeCell ref="P64:R64"/>
    <mergeCell ref="S64:T64"/>
    <mergeCell ref="A63:B63"/>
    <mergeCell ref="D63:J63"/>
    <mergeCell ref="K63:L63"/>
    <mergeCell ref="M63:O63"/>
    <mergeCell ref="P63:R63"/>
    <mergeCell ref="S63:T63"/>
    <mergeCell ref="A62:B62"/>
    <mergeCell ref="D62:J62"/>
    <mergeCell ref="K62:L62"/>
    <mergeCell ref="M62:O62"/>
    <mergeCell ref="P62:R62"/>
    <mergeCell ref="S62:T62"/>
    <mergeCell ref="A61:B61"/>
    <mergeCell ref="D61:J61"/>
    <mergeCell ref="K61:L61"/>
    <mergeCell ref="M61:O61"/>
    <mergeCell ref="P61:R61"/>
    <mergeCell ref="S61:T61"/>
    <mergeCell ref="A60:B60"/>
    <mergeCell ref="D60:J60"/>
    <mergeCell ref="K60:L60"/>
    <mergeCell ref="M60:O60"/>
    <mergeCell ref="P60:R60"/>
    <mergeCell ref="S60:T60"/>
    <mergeCell ref="A59:B59"/>
    <mergeCell ref="D59:J59"/>
    <mergeCell ref="K59:L59"/>
    <mergeCell ref="M59:O59"/>
    <mergeCell ref="P59:R59"/>
    <mergeCell ref="S59:T59"/>
    <mergeCell ref="A58:B58"/>
    <mergeCell ref="D58:J58"/>
    <mergeCell ref="K58:L58"/>
    <mergeCell ref="M58:O58"/>
    <mergeCell ref="P58:R58"/>
    <mergeCell ref="S58:T58"/>
    <mergeCell ref="A57:B57"/>
    <mergeCell ref="D57:J57"/>
    <mergeCell ref="K57:L57"/>
    <mergeCell ref="M57:O57"/>
    <mergeCell ref="P57:R57"/>
    <mergeCell ref="S57:T57"/>
    <mergeCell ref="A56:B56"/>
    <mergeCell ref="D56:J56"/>
    <mergeCell ref="K56:L56"/>
    <mergeCell ref="M56:O56"/>
    <mergeCell ref="P56:R56"/>
    <mergeCell ref="S56:T56"/>
    <mergeCell ref="A55:B55"/>
    <mergeCell ref="D55:J55"/>
    <mergeCell ref="K55:L55"/>
    <mergeCell ref="M55:O55"/>
    <mergeCell ref="P55:R55"/>
    <mergeCell ref="S55:T55"/>
    <mergeCell ref="A54:B54"/>
    <mergeCell ref="D54:J54"/>
    <mergeCell ref="K54:L54"/>
    <mergeCell ref="M54:O54"/>
    <mergeCell ref="P54:R54"/>
    <mergeCell ref="S54:T54"/>
    <mergeCell ref="A53:B53"/>
    <mergeCell ref="D53:J53"/>
    <mergeCell ref="K53:L53"/>
    <mergeCell ref="M53:O53"/>
    <mergeCell ref="P53:R53"/>
    <mergeCell ref="S53:T53"/>
    <mergeCell ref="A52:B52"/>
    <mergeCell ref="D52:J52"/>
    <mergeCell ref="K52:L52"/>
    <mergeCell ref="M52:O52"/>
    <mergeCell ref="P52:R52"/>
    <mergeCell ref="S52:T52"/>
    <mergeCell ref="A51:B51"/>
    <mergeCell ref="D51:J51"/>
    <mergeCell ref="K51:L51"/>
    <mergeCell ref="M51:O51"/>
    <mergeCell ref="P51:R51"/>
    <mergeCell ref="S51:T51"/>
    <mergeCell ref="A50:B50"/>
    <mergeCell ref="D50:J50"/>
    <mergeCell ref="K50:L50"/>
    <mergeCell ref="M50:O50"/>
    <mergeCell ref="P50:R50"/>
    <mergeCell ref="S50:T50"/>
    <mergeCell ref="A49:B49"/>
    <mergeCell ref="D49:J49"/>
    <mergeCell ref="K49:L49"/>
    <mergeCell ref="M49:O49"/>
    <mergeCell ref="P49:R49"/>
    <mergeCell ref="S49:T49"/>
    <mergeCell ref="A48:B48"/>
    <mergeCell ref="D48:J48"/>
    <mergeCell ref="K48:L48"/>
    <mergeCell ref="M48:O48"/>
    <mergeCell ref="P48:R48"/>
    <mergeCell ref="S48:T48"/>
    <mergeCell ref="A47:B47"/>
    <mergeCell ref="D47:J47"/>
    <mergeCell ref="K47:L47"/>
    <mergeCell ref="M47:O47"/>
    <mergeCell ref="P47:R47"/>
    <mergeCell ref="S47:T47"/>
    <mergeCell ref="A46:B46"/>
    <mergeCell ref="D46:J46"/>
    <mergeCell ref="K46:L46"/>
    <mergeCell ref="M46:O46"/>
    <mergeCell ref="P46:R46"/>
    <mergeCell ref="S46:T46"/>
    <mergeCell ref="A45:B45"/>
    <mergeCell ref="D45:J45"/>
    <mergeCell ref="K45:L45"/>
    <mergeCell ref="M45:O45"/>
    <mergeCell ref="P45:R45"/>
    <mergeCell ref="S45:T45"/>
    <mergeCell ref="A44:B44"/>
    <mergeCell ref="D44:J44"/>
    <mergeCell ref="K44:L44"/>
    <mergeCell ref="M44:O44"/>
    <mergeCell ref="P44:R44"/>
    <mergeCell ref="S44:T44"/>
    <mergeCell ref="A43:B43"/>
    <mergeCell ref="D43:J43"/>
    <mergeCell ref="K43:L43"/>
    <mergeCell ref="M43:O43"/>
    <mergeCell ref="P43:R43"/>
    <mergeCell ref="S43:T43"/>
    <mergeCell ref="A42:B42"/>
    <mergeCell ref="D42:J42"/>
    <mergeCell ref="K42:L42"/>
    <mergeCell ref="M42:O42"/>
    <mergeCell ref="P42:R42"/>
    <mergeCell ref="S42:T42"/>
    <mergeCell ref="A41:B41"/>
    <mergeCell ref="D41:J41"/>
    <mergeCell ref="K41:L41"/>
    <mergeCell ref="M41:O41"/>
    <mergeCell ref="P41:R41"/>
    <mergeCell ref="S41:T41"/>
    <mergeCell ref="A40:B40"/>
    <mergeCell ref="D40:J40"/>
    <mergeCell ref="K40:L40"/>
    <mergeCell ref="M40:O40"/>
    <mergeCell ref="P40:R40"/>
    <mergeCell ref="S40:T40"/>
    <mergeCell ref="A39:B39"/>
    <mergeCell ref="D39:J39"/>
    <mergeCell ref="K39:L39"/>
    <mergeCell ref="M39:O39"/>
    <mergeCell ref="P39:R39"/>
    <mergeCell ref="S39:T39"/>
    <mergeCell ref="A38:B38"/>
    <mergeCell ref="D38:J38"/>
    <mergeCell ref="K38:L38"/>
    <mergeCell ref="M38:O38"/>
    <mergeCell ref="P38:R38"/>
    <mergeCell ref="S38:T38"/>
    <mergeCell ref="A37:B37"/>
    <mergeCell ref="D37:J37"/>
    <mergeCell ref="K37:L37"/>
    <mergeCell ref="M37:O37"/>
    <mergeCell ref="P37:R37"/>
    <mergeCell ref="S37:T37"/>
    <mergeCell ref="A36:B36"/>
    <mergeCell ref="D36:J36"/>
    <mergeCell ref="K36:L36"/>
    <mergeCell ref="M36:O36"/>
    <mergeCell ref="P36:R36"/>
    <mergeCell ref="S36:T36"/>
    <mergeCell ref="A35:B35"/>
    <mergeCell ref="D35:J35"/>
    <mergeCell ref="K35:L35"/>
    <mergeCell ref="M35:O35"/>
    <mergeCell ref="P35:R35"/>
    <mergeCell ref="S35:T35"/>
    <mergeCell ref="A34:B34"/>
    <mergeCell ref="D34:J34"/>
    <mergeCell ref="K34:L34"/>
    <mergeCell ref="M34:O34"/>
    <mergeCell ref="P34:R34"/>
    <mergeCell ref="S34:T34"/>
    <mergeCell ref="A33:B33"/>
    <mergeCell ref="D33:J33"/>
    <mergeCell ref="K33:L33"/>
    <mergeCell ref="M33:O33"/>
    <mergeCell ref="P33:R33"/>
    <mergeCell ref="S33:T33"/>
    <mergeCell ref="A32:B32"/>
    <mergeCell ref="D32:J32"/>
    <mergeCell ref="K32:L32"/>
    <mergeCell ref="M32:O32"/>
    <mergeCell ref="P32:R32"/>
    <mergeCell ref="S32:T32"/>
    <mergeCell ref="A31:B31"/>
    <mergeCell ref="D31:J31"/>
    <mergeCell ref="K31:L31"/>
    <mergeCell ref="M31:O31"/>
    <mergeCell ref="P31:R31"/>
    <mergeCell ref="S31:T31"/>
    <mergeCell ref="A30:B30"/>
    <mergeCell ref="D30:J30"/>
    <mergeCell ref="K30:L30"/>
    <mergeCell ref="M30:O30"/>
    <mergeCell ref="P30:R30"/>
    <mergeCell ref="S30:T30"/>
    <mergeCell ref="A29:B29"/>
    <mergeCell ref="D29:J29"/>
    <mergeCell ref="K29:L29"/>
    <mergeCell ref="M29:O29"/>
    <mergeCell ref="P29:R29"/>
    <mergeCell ref="S29:T29"/>
    <mergeCell ref="A28:B28"/>
    <mergeCell ref="D28:J28"/>
    <mergeCell ref="K28:L28"/>
    <mergeCell ref="M28:O28"/>
    <mergeCell ref="P28:R28"/>
    <mergeCell ref="S28:T28"/>
    <mergeCell ref="A27:B27"/>
    <mergeCell ref="D27:J27"/>
    <mergeCell ref="K27:L27"/>
    <mergeCell ref="M27:O27"/>
    <mergeCell ref="P27:R27"/>
    <mergeCell ref="S27:T27"/>
    <mergeCell ref="A26:B26"/>
    <mergeCell ref="D26:J26"/>
    <mergeCell ref="K26:L26"/>
    <mergeCell ref="M26:O26"/>
    <mergeCell ref="P26:R26"/>
    <mergeCell ref="S26:T26"/>
    <mergeCell ref="A25:B25"/>
    <mergeCell ref="D25:J25"/>
    <mergeCell ref="K25:L25"/>
    <mergeCell ref="M25:O25"/>
    <mergeCell ref="P25:R25"/>
    <mergeCell ref="S25:T25"/>
    <mergeCell ref="A24:B24"/>
    <mergeCell ref="D24:J24"/>
    <mergeCell ref="K24:L24"/>
    <mergeCell ref="M24:O24"/>
    <mergeCell ref="P24:R24"/>
    <mergeCell ref="S24:T24"/>
    <mergeCell ref="A23:B23"/>
    <mergeCell ref="D23:J23"/>
    <mergeCell ref="K23:L23"/>
    <mergeCell ref="M23:O23"/>
    <mergeCell ref="P23:R23"/>
    <mergeCell ref="S23:T23"/>
    <mergeCell ref="A22:B22"/>
    <mergeCell ref="D22:J22"/>
    <mergeCell ref="K22:L22"/>
    <mergeCell ref="M22:O22"/>
    <mergeCell ref="P22:R22"/>
    <mergeCell ref="S22:T22"/>
    <mergeCell ref="A21:B21"/>
    <mergeCell ref="D21:J21"/>
    <mergeCell ref="K21:L21"/>
    <mergeCell ref="M21:O21"/>
    <mergeCell ref="P21:R21"/>
    <mergeCell ref="S21:T21"/>
    <mergeCell ref="A20:B20"/>
    <mergeCell ref="D20:J20"/>
    <mergeCell ref="K20:L20"/>
    <mergeCell ref="M20:O20"/>
    <mergeCell ref="P20:R20"/>
    <mergeCell ref="S20:T20"/>
    <mergeCell ref="A19:B19"/>
    <mergeCell ref="D19:J19"/>
    <mergeCell ref="K19:L19"/>
    <mergeCell ref="M19:O19"/>
    <mergeCell ref="P19:R19"/>
    <mergeCell ref="S19:T19"/>
    <mergeCell ref="A18:B18"/>
    <mergeCell ref="D18:J18"/>
    <mergeCell ref="K18:L18"/>
    <mergeCell ref="M18:O18"/>
    <mergeCell ref="P18:R18"/>
    <mergeCell ref="S18:T18"/>
    <mergeCell ref="A17:B17"/>
    <mergeCell ref="D17:J17"/>
    <mergeCell ref="K17:L17"/>
    <mergeCell ref="M17:O17"/>
    <mergeCell ref="P17:R17"/>
    <mergeCell ref="S17:T17"/>
    <mergeCell ref="A16:B16"/>
    <mergeCell ref="D16:J16"/>
    <mergeCell ref="K16:L16"/>
    <mergeCell ref="M16:O16"/>
    <mergeCell ref="P16:R16"/>
    <mergeCell ref="S16:T16"/>
    <mergeCell ref="A15:B15"/>
    <mergeCell ref="D15:J15"/>
    <mergeCell ref="K15:L15"/>
    <mergeCell ref="M15:O15"/>
    <mergeCell ref="P15:R15"/>
    <mergeCell ref="S15:T15"/>
    <mergeCell ref="A14:B14"/>
    <mergeCell ref="D14:J14"/>
    <mergeCell ref="K14:L14"/>
    <mergeCell ref="M14:O14"/>
    <mergeCell ref="P14:R14"/>
    <mergeCell ref="S14:T14"/>
    <mergeCell ref="A13:B13"/>
    <mergeCell ref="D13:J13"/>
    <mergeCell ref="K13:L13"/>
    <mergeCell ref="M13:O13"/>
    <mergeCell ref="P13:R13"/>
    <mergeCell ref="S13:T13"/>
    <mergeCell ref="A12:B12"/>
    <mergeCell ref="D12:J12"/>
    <mergeCell ref="K12:L12"/>
    <mergeCell ref="M12:O12"/>
    <mergeCell ref="P12:R12"/>
    <mergeCell ref="S12:T12"/>
    <mergeCell ref="A11:B11"/>
    <mergeCell ref="D11:J11"/>
    <mergeCell ref="K11:L11"/>
    <mergeCell ref="M11:O11"/>
    <mergeCell ref="P11:R11"/>
    <mergeCell ref="S11:T11"/>
    <mergeCell ref="A10:B10"/>
    <mergeCell ref="D10:J10"/>
    <mergeCell ref="K10:L10"/>
    <mergeCell ref="M10:O10"/>
    <mergeCell ref="P10:R10"/>
    <mergeCell ref="S10:T10"/>
    <mergeCell ref="S5:T5"/>
    <mergeCell ref="A6:B6"/>
    <mergeCell ref="D6:J6"/>
    <mergeCell ref="K6:L6"/>
    <mergeCell ref="M6:O6"/>
    <mergeCell ref="P6:R6"/>
    <mergeCell ref="S6:T6"/>
    <mergeCell ref="H3:K3"/>
    <mergeCell ref="A5:B5"/>
    <mergeCell ref="D5:J5"/>
    <mergeCell ref="K5:L5"/>
    <mergeCell ref="M5:O5"/>
    <mergeCell ref="P5:R5"/>
    <mergeCell ref="A9:B9"/>
    <mergeCell ref="D9:J9"/>
    <mergeCell ref="K9:L9"/>
    <mergeCell ref="M9:O9"/>
    <mergeCell ref="P9:R9"/>
    <mergeCell ref="S9:T9"/>
    <mergeCell ref="A8:B8"/>
    <mergeCell ref="D8:J8"/>
    <mergeCell ref="K8:L8"/>
    <mergeCell ref="M8:O8"/>
    <mergeCell ref="P8:R8"/>
    <mergeCell ref="S8:T8"/>
    <mergeCell ref="A7:B7"/>
    <mergeCell ref="D7:J7"/>
    <mergeCell ref="K7:L7"/>
    <mergeCell ref="M7:O7"/>
    <mergeCell ref="P7:R7"/>
    <mergeCell ref="S7:T7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SAŽETAK</vt:lpstr>
      <vt:lpstr> Račun prihoda i rashoda</vt:lpstr>
      <vt:lpstr>Prihodi i rashodi po izvorima</vt:lpstr>
      <vt:lpstr>Rashodi prema funkcijskoj kl</vt:lpstr>
      <vt:lpstr>Račun financiranja</vt:lpstr>
      <vt:lpstr>Račun financiranja po izvorima</vt:lpstr>
      <vt:lpstr>POSEBNI DIO</vt:lpstr>
      <vt:lpstr>POSEBNI DIO -5 razina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Windows User</cp:lastModifiedBy>
  <cp:lastPrinted>2023-10-26T09:07:01Z</cp:lastPrinted>
  <dcterms:created xsi:type="dcterms:W3CDTF">2022-08-12T12:51:27Z</dcterms:created>
  <dcterms:modified xsi:type="dcterms:W3CDTF">2023-10-26T10:53:11Z</dcterms:modified>
</cp:coreProperties>
</file>